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GLE/"/>
    </mc:Choice>
  </mc:AlternateContent>
  <xr:revisionPtr revIDLastSave="0" documentId="8_{5EFF8CBE-81E1-43D4-8A91-9B1C64E5683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905" yWindow="2010"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31" i="5" l="1"/>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V197" i="5"/>
  <c r="AB197" i="5"/>
  <c r="V198" i="5"/>
  <c r="AB198" i="5"/>
  <c r="V199" i="5"/>
  <c r="T200" i="5"/>
  <c r="V200" i="5"/>
  <c r="V201" i="5"/>
  <c r="AB201" i="5"/>
  <c r="V202" i="5"/>
  <c r="AB202" i="5"/>
  <c r="V203" i="5"/>
  <c r="V204" i="5"/>
  <c r="V205" i="5"/>
  <c r="AB205" i="5"/>
  <c r="V206" i="5"/>
  <c r="AB206" i="5"/>
  <c r="V207" i="5"/>
  <c r="V208" i="5"/>
  <c r="V209" i="5"/>
  <c r="AB209" i="5"/>
  <c r="V210" i="5"/>
  <c r="AB210" i="5"/>
  <c r="V211" i="5"/>
  <c r="T211" i="5"/>
  <c r="V212" i="5"/>
  <c r="V213" i="5"/>
  <c r="AB213" i="5"/>
  <c r="V214" i="5"/>
  <c r="AB214" i="5"/>
  <c r="V215" i="5"/>
  <c r="V216" i="5"/>
  <c r="V217" i="5"/>
  <c r="AB217" i="5"/>
  <c r="V218" i="5"/>
  <c r="AB218" i="5"/>
  <c r="V219" i="5"/>
  <c r="V220" i="5"/>
  <c r="V221" i="5"/>
  <c r="AB221" i="5"/>
  <c r="V222" i="5"/>
  <c r="AB222" i="5"/>
  <c r="V224" i="5"/>
  <c r="V225" i="5"/>
  <c r="AB225" i="5"/>
  <c r="V226" i="5"/>
  <c r="AB226" i="5"/>
  <c r="V228" i="5"/>
  <c r="V229" i="5"/>
  <c r="AB229" i="5"/>
  <c r="V230" i="5"/>
  <c r="AB230" i="5"/>
  <c r="V231" i="5"/>
  <c r="V232" i="5"/>
  <c r="AB232" i="5"/>
  <c r="V233" i="5"/>
  <c r="AB233" i="5"/>
  <c r="AB234" i="5"/>
  <c r="AB235" i="5"/>
  <c r="V235" i="5"/>
  <c r="V236" i="5"/>
  <c r="AB236" i="5"/>
  <c r="V237" i="5"/>
  <c r="R237" i="5" s="1"/>
  <c r="AB237" i="5"/>
  <c r="AB238" i="5"/>
  <c r="AB239" i="5"/>
  <c r="V240" i="5"/>
  <c r="V241" i="5"/>
  <c r="R241" i="5" s="1"/>
  <c r="AB241" i="5"/>
  <c r="AB243" i="5"/>
  <c r="V243" i="5"/>
  <c r="X243" i="5" s="1"/>
  <c r="V244" i="5"/>
  <c r="AB244" i="5"/>
  <c r="V245" i="5"/>
  <c r="AB245" i="5"/>
  <c r="AB246" i="5"/>
  <c r="AB247" i="5"/>
  <c r="V248" i="5"/>
  <c r="AB248" i="5"/>
  <c r="AB249" i="5"/>
  <c r="AB250" i="5"/>
  <c r="V250" i="5"/>
  <c r="AB251" i="5"/>
  <c r="X251" i="5"/>
  <c r="V251" i="5"/>
  <c r="V252" i="5"/>
  <c r="R252" i="5" s="1"/>
  <c r="AB253" i="5"/>
  <c r="R254" i="5"/>
  <c r="V254" i="5"/>
  <c r="X254" i="5" s="1"/>
  <c r="T255" i="5"/>
  <c r="V255" i="5"/>
  <c r="X256" i="5"/>
  <c r="R256" i="5"/>
  <c r="V256" i="5"/>
  <c r="V257" i="5"/>
  <c r="AB257" i="5"/>
  <c r="V258" i="5"/>
  <c r="R258" i="5" s="1"/>
  <c r="X258" i="5"/>
  <c r="V259" i="5"/>
  <c r="X260" i="5"/>
  <c r="V260" i="5"/>
  <c r="R260" i="5" s="1"/>
  <c r="V261" i="5"/>
  <c r="X261" i="5"/>
  <c r="AB261" i="5"/>
  <c r="R262" i="5"/>
  <c r="V262" i="5"/>
  <c r="X262" i="5" s="1"/>
  <c r="V263" i="5"/>
  <c r="X264" i="5"/>
  <c r="V264" i="5"/>
  <c r="R264" i="5" s="1"/>
  <c r="V265" i="5"/>
  <c r="X265" i="5"/>
  <c r="AB265" i="5"/>
  <c r="V266" i="5"/>
  <c r="X266" i="5" s="1"/>
  <c r="V267" i="5"/>
  <c r="R267" i="5" s="1"/>
  <c r="X268" i="5"/>
  <c r="V268" i="5"/>
  <c r="R268" i="5" s="1"/>
  <c r="V269" i="5"/>
  <c r="X269" i="5" s="1"/>
  <c r="AB269" i="5"/>
  <c r="V270" i="5"/>
  <c r="X270" i="5" s="1"/>
  <c r="V271" i="5"/>
  <c r="R271" i="5" s="1"/>
  <c r="V272" i="5"/>
  <c r="R272" i="5" s="1"/>
  <c r="X272" i="5"/>
  <c r="V273" i="5"/>
  <c r="X273" i="5"/>
  <c r="AB273" i="5"/>
  <c r="V274" i="5"/>
  <c r="X274" i="5" s="1"/>
  <c r="V275" i="5"/>
  <c r="R275" i="5" s="1"/>
  <c r="X276" i="5"/>
  <c r="V276" i="5"/>
  <c r="R276" i="5" s="1"/>
  <c r="V277" i="5"/>
  <c r="X277" i="5" s="1"/>
  <c r="AB277" i="5"/>
  <c r="V278" i="5"/>
  <c r="X278" i="5" s="1"/>
  <c r="AB279" i="5"/>
  <c r="T280" i="5"/>
  <c r="V280" i="5"/>
  <c r="X280" i="5" s="1"/>
  <c r="V281" i="5"/>
  <c r="X281" i="5"/>
  <c r="AB281" i="5"/>
  <c r="R282" i="5"/>
  <c r="V282" i="5"/>
  <c r="T283" i="5"/>
  <c r="X284" i="5"/>
  <c r="R284" i="5"/>
  <c r="V284" i="5"/>
  <c r="V285" i="5"/>
  <c r="AB285" i="5"/>
  <c r="V286" i="5"/>
  <c r="T287" i="5"/>
  <c r="V288" i="5"/>
  <c r="X288" i="5" s="1"/>
  <c r="AB289" i="5"/>
  <c r="V290" i="5"/>
  <c r="AB291" i="5"/>
  <c r="V292" i="5"/>
  <c r="X292" i="5" s="1"/>
  <c r="V293" i="5"/>
  <c r="X293" i="5"/>
  <c r="AB293" i="5"/>
  <c r="V294" i="5"/>
  <c r="R294" i="5" s="1"/>
  <c r="AB295" i="5"/>
  <c r="V296" i="5"/>
  <c r="V297" i="5"/>
  <c r="AB297" i="5"/>
  <c r="V298" i="5"/>
  <c r="AB299" i="5"/>
  <c r="V300" i="5"/>
  <c r="X300" i="5" s="1"/>
  <c r="AB300" i="5"/>
  <c r="AB301" i="5"/>
  <c r="V302" i="5"/>
  <c r="AB303" i="5"/>
  <c r="V304" i="5"/>
  <c r="X304" i="5" s="1"/>
  <c r="AB304" i="5"/>
  <c r="AB305" i="5"/>
  <c r="V306" i="5"/>
  <c r="AB307" i="5"/>
  <c r="V308" i="5"/>
  <c r="X308" i="5"/>
  <c r="AB308" i="5"/>
  <c r="AB309" i="5"/>
  <c r="V310" i="5"/>
  <c r="T311" i="5"/>
  <c r="AB311" i="5"/>
  <c r="V312" i="5"/>
  <c r="X312" i="5"/>
  <c r="AB312" i="5"/>
  <c r="AB313" i="5"/>
  <c r="V314" i="5"/>
  <c r="T315" i="5"/>
  <c r="V315" i="5"/>
  <c r="R315" i="5" s="1"/>
  <c r="AB315" i="5"/>
  <c r="V316" i="5"/>
  <c r="X316" i="5"/>
  <c r="AB316" i="5"/>
  <c r="T317" i="5"/>
  <c r="AB317" i="5"/>
  <c r="V318" i="5"/>
  <c r="AB319" i="5"/>
  <c r="V319" i="5"/>
  <c r="V320" i="5"/>
  <c r="X320" i="5"/>
  <c r="AB320" i="5"/>
  <c r="AB321" i="5"/>
  <c r="V322" i="5"/>
  <c r="AB323" i="5"/>
  <c r="V323" i="5"/>
  <c r="V324" i="5"/>
  <c r="X324" i="5"/>
  <c r="AB324" i="5"/>
  <c r="V325" i="5"/>
  <c r="T326" i="5"/>
  <c r="V326" i="5"/>
  <c r="R326" i="5" s="1"/>
  <c r="V327" i="5"/>
  <c r="T327" i="5"/>
  <c r="AB327" i="5"/>
  <c r="T328" i="5"/>
  <c r="V328" i="5"/>
  <c r="R328" i="5" s="1"/>
  <c r="T329" i="5"/>
  <c r="V329" i="5"/>
  <c r="AB329" i="5"/>
  <c r="T330" i="5"/>
  <c r="V330" i="5"/>
  <c r="X330" i="5" s="1"/>
  <c r="AB330" i="5"/>
  <c r="T332" i="5"/>
  <c r="R332" i="5"/>
  <c r="V332" i="5"/>
  <c r="V333" i="5"/>
  <c r="T333" i="5"/>
  <c r="V334" i="5"/>
  <c r="AB334" i="5"/>
  <c r="T335" i="5"/>
  <c r="V335" i="5"/>
  <c r="R335" i="5" s="1"/>
  <c r="AB336" i="5"/>
  <c r="X336" i="5"/>
  <c r="T336" i="5"/>
  <c r="V336" i="5"/>
  <c r="R336" i="5" s="1"/>
  <c r="V337" i="5"/>
  <c r="AB337" i="5"/>
  <c r="V338" i="5"/>
  <c r="V339" i="5"/>
  <c r="AB340" i="5"/>
  <c r="X340" i="5"/>
  <c r="T340" i="5"/>
  <c r="V340" i="5"/>
  <c r="R340" i="5" s="1"/>
  <c r="V341" i="5"/>
  <c r="AB341" i="5"/>
  <c r="V342" i="5"/>
  <c r="V343" i="5"/>
  <c r="R343" i="5" s="1"/>
  <c r="AB344" i="5"/>
  <c r="X344" i="5"/>
  <c r="V344" i="5"/>
  <c r="R344" i="5" s="1"/>
  <c r="V345" i="5"/>
  <c r="T345" i="5"/>
  <c r="AB345" i="5"/>
  <c r="V346" i="5"/>
  <c r="V347" i="5"/>
  <c r="R347" i="5"/>
  <c r="T348" i="5"/>
  <c r="X348" i="5"/>
  <c r="V348" i="5"/>
  <c r="R348" i="5" s="1"/>
  <c r="V349" i="5"/>
  <c r="X349" i="5" s="1"/>
  <c r="AB349" i="5"/>
  <c r="V350" i="5"/>
  <c r="V352" i="5"/>
  <c r="V353" i="5"/>
  <c r="X353" i="5" s="1"/>
  <c r="AB353" i="5"/>
  <c r="V354" i="5"/>
  <c r="V356" i="5"/>
  <c r="X356" i="5" s="1"/>
  <c r="V357" i="5"/>
  <c r="X357" i="5"/>
  <c r="AB357" i="5"/>
  <c r="V358" i="5"/>
  <c r="V360" i="5"/>
  <c r="R360" i="5" s="1"/>
  <c r="X360" i="5"/>
  <c r="V361" i="5"/>
  <c r="X361" i="5"/>
  <c r="AB361" i="5"/>
  <c r="V362" i="5"/>
  <c r="R362" i="5" s="1"/>
  <c r="X364" i="5"/>
  <c r="V364" i="5"/>
  <c r="V365" i="5"/>
  <c r="AB365" i="5"/>
  <c r="V366" i="5"/>
  <c r="X368" i="5"/>
  <c r="V368" i="5"/>
  <c r="V369" i="5"/>
  <c r="X369" i="5" s="1"/>
  <c r="AB369" i="5"/>
  <c r="V370" i="5"/>
  <c r="AB371" i="5"/>
  <c r="V371" i="5"/>
  <c r="V372" i="5"/>
  <c r="X372" i="5" s="1"/>
  <c r="V373" i="5"/>
  <c r="X373" i="5"/>
  <c r="AB373" i="5"/>
  <c r="V375" i="5"/>
  <c r="V376" i="5"/>
  <c r="V377" i="5"/>
  <c r="AB377" i="5"/>
  <c r="V380" i="5"/>
  <c r="V381" i="5"/>
  <c r="X381" i="5"/>
  <c r="AB381" i="5"/>
  <c r="V382" i="5"/>
  <c r="V383" i="5"/>
  <c r="V384" i="5"/>
  <c r="R384" i="5" s="1"/>
  <c r="X384" i="5"/>
  <c r="V386" i="5"/>
  <c r="R386" i="5" s="1"/>
  <c r="V387" i="5"/>
  <c r="X388" i="5"/>
  <c r="T388" i="5"/>
  <c r="V388" i="5"/>
  <c r="AB388" i="5"/>
  <c r="V390" i="5"/>
  <c r="R390" i="5" s="1"/>
  <c r="X392" i="5"/>
  <c r="V392" i="5"/>
  <c r="AB392" i="5"/>
  <c r="V393" i="5"/>
  <c r="V395" i="5"/>
  <c r="V396" i="5"/>
  <c r="X396" i="5"/>
  <c r="AB396" i="5"/>
  <c r="V397" i="5"/>
  <c r="T397" i="5"/>
  <c r="AB397" i="5"/>
  <c r="V399" i="5"/>
  <c r="T400" i="5"/>
  <c r="V400" i="5"/>
  <c r="X400" i="5"/>
  <c r="AB400" i="5"/>
  <c r="V401" i="5"/>
  <c r="AB401" i="5"/>
  <c r="V403" i="5"/>
  <c r="T404" i="5"/>
  <c r="V404" i="5"/>
  <c r="X404" i="5"/>
  <c r="AB404" i="5"/>
  <c r="V405" i="5"/>
  <c r="T405" i="5"/>
  <c r="AB405" i="5"/>
  <c r="V406" i="5"/>
  <c r="T407" i="5"/>
  <c r="V407" i="5"/>
  <c r="T408" i="5"/>
  <c r="V408" i="5"/>
  <c r="X408" i="5"/>
  <c r="AB408" i="5"/>
  <c r="V409" i="5"/>
  <c r="T409" i="5"/>
  <c r="AB409" i="5"/>
  <c r="V410" i="5"/>
  <c r="V411" i="5"/>
  <c r="T412" i="5"/>
  <c r="V412" i="5"/>
  <c r="X412" i="5"/>
  <c r="AB412" i="5"/>
  <c r="V413" i="5"/>
  <c r="T413" i="5"/>
  <c r="AB413" i="5"/>
  <c r="V414" i="5"/>
  <c r="T415" i="5"/>
  <c r="V415" i="5"/>
  <c r="T416" i="5"/>
  <c r="V416" i="5"/>
  <c r="X416" i="5"/>
  <c r="AB416" i="5"/>
  <c r="V417" i="5"/>
  <c r="AB417" i="5"/>
  <c r="V418" i="5"/>
  <c r="T419" i="5"/>
  <c r="V419" i="5"/>
  <c r="V420" i="5"/>
  <c r="X420" i="5"/>
  <c r="AB420" i="5"/>
  <c r="V421" i="5"/>
  <c r="T421" i="5"/>
  <c r="AB421" i="5"/>
  <c r="V422" i="5"/>
  <c r="V423" i="5"/>
  <c r="V424" i="5"/>
  <c r="X424" i="5"/>
  <c r="AB424" i="5"/>
  <c r="V425" i="5"/>
  <c r="T425" i="5"/>
  <c r="AB425" i="5"/>
  <c r="V426" i="5"/>
  <c r="T427" i="5"/>
  <c r="V427" i="5"/>
  <c r="X428" i="5"/>
  <c r="V428" i="5"/>
  <c r="AB428" i="5"/>
  <c r="V430" i="5"/>
  <c r="R430" i="5" s="1"/>
  <c r="T431" i="5"/>
  <c r="V431" i="5"/>
  <c r="R431" i="5" s="1"/>
  <c r="AB431" i="5"/>
  <c r="V432" i="5"/>
  <c r="V433" i="5"/>
  <c r="AB433" i="5"/>
  <c r="X434" i="5"/>
  <c r="V434" i="5"/>
  <c r="R434" i="5" s="1"/>
  <c r="V435" i="5"/>
  <c r="AB435" i="5"/>
  <c r="T436" i="5"/>
  <c r="V436" i="5"/>
  <c r="V438" i="5"/>
  <c r="X438" i="5" s="1"/>
  <c r="AB438" i="5"/>
  <c r="V439" i="5"/>
  <c r="V440" i="5"/>
  <c r="AB440" i="5"/>
  <c r="R441" i="5"/>
  <c r="V441" i="5"/>
  <c r="X441" i="5" s="1"/>
  <c r="AB441" i="5"/>
  <c r="V442" i="5"/>
  <c r="AB443" i="5"/>
  <c r="V444" i="5"/>
  <c r="AB444" i="5"/>
  <c r="V445" i="5"/>
  <c r="X445" i="5" s="1"/>
  <c r="AB445" i="5"/>
  <c r="V446" i="5"/>
  <c r="V448" i="5"/>
  <c r="AB448" i="5"/>
  <c r="V449" i="5"/>
  <c r="X449" i="5" s="1"/>
  <c r="AB449" i="5"/>
  <c r="V450" i="5"/>
  <c r="AB451" i="5"/>
  <c r="T451" i="5"/>
  <c r="T452" i="5"/>
  <c r="V452" i="5"/>
  <c r="AB452" i="5"/>
  <c r="V453" i="5"/>
  <c r="X453" i="5" s="1"/>
  <c r="AB453" i="5"/>
  <c r="V454" i="5"/>
  <c r="AB455" i="5"/>
  <c r="V456" i="5"/>
  <c r="AB456" i="5"/>
  <c r="V457" i="5"/>
  <c r="X457" i="5" s="1"/>
  <c r="AB457" i="5"/>
  <c r="V458" i="5"/>
  <c r="AB459" i="5"/>
  <c r="V459" i="5"/>
  <c r="V460" i="5"/>
  <c r="AB460" i="5"/>
  <c r="V461" i="5"/>
  <c r="X461" i="5" s="1"/>
  <c r="AB461" i="5"/>
  <c r="AB463" i="5"/>
  <c r="V463" i="5"/>
  <c r="V464" i="5"/>
  <c r="AB464" i="5"/>
  <c r="V465" i="5"/>
  <c r="X465" i="5" s="1"/>
  <c r="AB465" i="5"/>
  <c r="AB467" i="5"/>
  <c r="V467" i="5"/>
  <c r="V468" i="5"/>
  <c r="AB468" i="5"/>
  <c r="V469" i="5"/>
  <c r="X469" i="5" s="1"/>
  <c r="AB469" i="5"/>
  <c r="AB471" i="5"/>
  <c r="V471" i="5"/>
  <c r="V472" i="5"/>
  <c r="AB472" i="5"/>
  <c r="V473" i="5"/>
  <c r="R473" i="5" s="1"/>
  <c r="AB473" i="5"/>
  <c r="AB475" i="5"/>
  <c r="T475" i="5"/>
  <c r="V475" i="5"/>
  <c r="T476" i="5"/>
  <c r="V476" i="5"/>
  <c r="AB476" i="5"/>
  <c r="V477" i="5"/>
  <c r="AB477" i="5"/>
  <c r="T478" i="5"/>
  <c r="AB478" i="5"/>
  <c r="AB479" i="5"/>
  <c r="T479" i="5"/>
  <c r="V479" i="5"/>
  <c r="V480" i="5"/>
  <c r="AB480" i="5"/>
  <c r="V481" i="5"/>
  <c r="AB481" i="5"/>
  <c r="AB482" i="5"/>
  <c r="T483" i="5"/>
  <c r="AB484" i="5"/>
  <c r="T484" i="5"/>
  <c r="V484" i="5"/>
  <c r="R485" i="5"/>
  <c r="V485" i="5"/>
  <c r="AB485" i="5"/>
  <c r="AB487" i="5"/>
  <c r="T487" i="5"/>
  <c r="V487" i="5"/>
  <c r="AB488" i="5"/>
  <c r="T488" i="5"/>
  <c r="V488" i="5"/>
  <c r="V489" i="5"/>
  <c r="R489" i="5" s="1"/>
  <c r="AB489" i="5"/>
  <c r="AB490" i="5"/>
  <c r="T491" i="5"/>
  <c r="V493" i="5"/>
  <c r="R493" i="5" s="1"/>
  <c r="AB493" i="5"/>
  <c r="AB495" i="5"/>
  <c r="X495" i="5"/>
  <c r="T495" i="5"/>
  <c r="V495" i="5"/>
  <c r="T496" i="5"/>
  <c r="V496" i="5"/>
  <c r="AB496" i="5"/>
  <c r="V497" i="5"/>
  <c r="AB497" i="5"/>
  <c r="T498" i="5"/>
  <c r="AB498" i="5"/>
  <c r="T499" i="5"/>
  <c r="T500" i="5"/>
  <c r="V501" i="5"/>
  <c r="T502" i="5"/>
  <c r="AB502" i="5"/>
  <c r="V503" i="5"/>
  <c r="X504" i="5"/>
  <c r="T504" i="5"/>
  <c r="V504" i="5"/>
  <c r="V505" i="5"/>
  <c r="X505" i="5" s="1"/>
  <c r="AB505" i="5"/>
  <c r="T506" i="5"/>
  <c r="AB506" i="5"/>
  <c r="AB507" i="5"/>
  <c r="T507" i="5"/>
  <c r="V507" i="5"/>
  <c r="R507" i="5" s="1"/>
  <c r="T508" i="5"/>
  <c r="V508" i="5"/>
  <c r="X508" i="5"/>
  <c r="AB508" i="5"/>
  <c r="V509" i="5"/>
  <c r="AB510" i="5"/>
  <c r="T511" i="5"/>
  <c r="V512" i="5"/>
  <c r="V513" i="5"/>
  <c r="X513" i="5" s="1"/>
  <c r="AB513" i="5"/>
  <c r="AB514" i="5"/>
  <c r="AB515" i="5"/>
  <c r="V515" i="5"/>
  <c r="R515" i="5" s="1"/>
  <c r="V516" i="5"/>
  <c r="X516" i="5"/>
  <c r="AB516" i="5"/>
  <c r="V517" i="5"/>
  <c r="AB518" i="5"/>
  <c r="V520" i="5"/>
  <c r="V521" i="5"/>
  <c r="X521" i="5" s="1"/>
  <c r="V522" i="5"/>
  <c r="R522" i="5" s="1"/>
  <c r="V523" i="5"/>
  <c r="R523" i="5"/>
  <c r="AB524" i="5"/>
  <c r="X524" i="5"/>
  <c r="R524" i="5"/>
  <c r="T524" i="5"/>
  <c r="V524" i="5"/>
  <c r="V525" i="5"/>
  <c r="R525" i="5" s="1"/>
  <c r="X525" i="5"/>
  <c r="AB525" i="5"/>
  <c r="V526" i="5"/>
  <c r="R526" i="5" s="1"/>
  <c r="V527" i="5"/>
  <c r="AB528" i="5"/>
  <c r="X528" i="5"/>
  <c r="V528" i="5"/>
  <c r="R528" i="5" s="1"/>
  <c r="V529" i="5"/>
  <c r="R529" i="5" s="1"/>
  <c r="X529" i="5"/>
  <c r="AB529" i="5"/>
  <c r="V530" i="5"/>
  <c r="V531" i="5"/>
  <c r="AB532" i="5"/>
  <c r="X532" i="5"/>
  <c r="R532" i="5"/>
  <c r="V532" i="5"/>
  <c r="V533" i="5"/>
  <c r="R533" i="5" s="1"/>
  <c r="X533" i="5"/>
  <c r="AB533" i="5"/>
  <c r="V534" i="5"/>
  <c r="R534" i="5" s="1"/>
  <c r="V535" i="5"/>
  <c r="R535" i="5" s="1"/>
  <c r="AB536" i="5"/>
  <c r="X536" i="5"/>
  <c r="R536" i="5"/>
  <c r="V536" i="5"/>
  <c r="V537" i="5"/>
  <c r="R537" i="5" s="1"/>
  <c r="X537" i="5"/>
  <c r="AB537" i="5"/>
  <c r="V538" i="5"/>
  <c r="R538" i="5" s="1"/>
  <c r="V539" i="5"/>
  <c r="R539" i="5" s="1"/>
  <c r="AB540" i="5"/>
  <c r="X540" i="5"/>
  <c r="R540" i="5"/>
  <c r="T540" i="5"/>
  <c r="V540" i="5"/>
  <c r="V541" i="5"/>
  <c r="R541" i="5" s="1"/>
  <c r="X541" i="5"/>
  <c r="AB541" i="5"/>
  <c r="V542" i="5"/>
  <c r="V543" i="5"/>
  <c r="R543" i="5"/>
  <c r="R544" i="5"/>
  <c r="T544" i="5"/>
  <c r="V544" i="5"/>
  <c r="X544" i="5"/>
  <c r="V545" i="5"/>
  <c r="R545" i="5" s="1"/>
  <c r="X545" i="5"/>
  <c r="AB545" i="5"/>
  <c r="V546" i="5"/>
  <c r="V547" i="5"/>
  <c r="R547" i="5" s="1"/>
  <c r="X548" i="5"/>
  <c r="V548" i="5"/>
  <c r="R548" i="5" s="1"/>
  <c r="V549" i="5"/>
  <c r="R549" i="5" s="1"/>
  <c r="X549" i="5"/>
  <c r="AB549" i="5"/>
  <c r="V550" i="5"/>
  <c r="V551" i="5"/>
  <c r="R551" i="5" s="1"/>
  <c r="R552" i="5"/>
  <c r="V552" i="5"/>
  <c r="X552" i="5"/>
  <c r="T553" i="5"/>
  <c r="V553" i="5"/>
  <c r="R553" i="5" s="1"/>
  <c r="X553" i="5"/>
  <c r="AB553" i="5"/>
  <c r="V554" i="5"/>
  <c r="V555" i="5"/>
  <c r="R555" i="5" s="1"/>
  <c r="X556" i="5"/>
  <c r="R556" i="5"/>
  <c r="V556" i="5"/>
  <c r="V557" i="5"/>
  <c r="R557" i="5" s="1"/>
  <c r="X557" i="5"/>
  <c r="AB557" i="5"/>
  <c r="V558" i="5"/>
  <c r="AB559" i="5"/>
  <c r="X560" i="5"/>
  <c r="R560" i="5"/>
  <c r="V560" i="5"/>
  <c r="R561" i="5"/>
  <c r="V561" i="5"/>
  <c r="X561" i="5"/>
  <c r="AB561" i="5"/>
  <c r="V562" i="5"/>
  <c r="X564" i="5"/>
  <c r="T564" i="5"/>
  <c r="V564" i="5"/>
  <c r="R565" i="5"/>
  <c r="T565" i="5"/>
  <c r="V565" i="5"/>
  <c r="X565" i="5"/>
  <c r="AB565" i="5"/>
  <c r="V566" i="5"/>
  <c r="R566" i="5"/>
  <c r="AB567" i="5"/>
  <c r="V568" i="5"/>
  <c r="R569" i="5"/>
  <c r="T569" i="5"/>
  <c r="V569" i="5"/>
  <c r="X569" i="5"/>
  <c r="AB569" i="5"/>
  <c r="V570" i="5"/>
  <c r="AB571" i="5"/>
  <c r="X572" i="5"/>
  <c r="R572" i="5"/>
  <c r="V572" i="5"/>
  <c r="V573" i="5"/>
  <c r="R573" i="5" s="1"/>
  <c r="X573" i="5"/>
  <c r="AB573" i="5"/>
  <c r="V574" i="5"/>
  <c r="V575" i="5"/>
  <c r="S576" i="5"/>
  <c r="X576" i="5"/>
  <c r="T576" i="5"/>
  <c r="V576" i="5"/>
  <c r="R576" i="5" s="1"/>
  <c r="AB576" i="5"/>
  <c r="S577" i="5"/>
  <c r="T577" i="5"/>
  <c r="V577" i="5"/>
  <c r="R577" i="5" s="1"/>
  <c r="X577" i="5"/>
  <c r="AB577" i="5"/>
  <c r="V578" i="5"/>
  <c r="R578" i="5" s="1"/>
  <c r="V579" i="5"/>
  <c r="S580" i="5"/>
  <c r="X580" i="5"/>
  <c r="R580" i="5"/>
  <c r="T580" i="5"/>
  <c r="V580" i="5"/>
  <c r="AB580" i="5"/>
  <c r="S581" i="5"/>
  <c r="T581" i="5"/>
  <c r="V581" i="5"/>
  <c r="R581" i="5" s="1"/>
  <c r="X581" i="5"/>
  <c r="AB581" i="5"/>
  <c r="V582" i="5"/>
  <c r="R582" i="5" s="1"/>
  <c r="V583" i="5"/>
  <c r="S584" i="5"/>
  <c r="X584" i="5"/>
  <c r="T584" i="5"/>
  <c r="V584" i="5"/>
  <c r="R584" i="5" s="1"/>
  <c r="AB584" i="5"/>
  <c r="S585" i="5"/>
  <c r="R585" i="5"/>
  <c r="T585" i="5"/>
  <c r="V585" i="5"/>
  <c r="X585" i="5"/>
  <c r="AB585" i="5"/>
  <c r="V586" i="5"/>
  <c r="R586" i="5" s="1"/>
  <c r="V587" i="5"/>
  <c r="S588" i="5"/>
  <c r="R588" i="5"/>
  <c r="T588" i="5"/>
  <c r="V588" i="5"/>
  <c r="X588" i="5" s="1"/>
  <c r="AB588" i="5"/>
  <c r="S589" i="5"/>
  <c r="R589" i="5"/>
  <c r="T589" i="5"/>
  <c r="V589" i="5"/>
  <c r="X589" i="5"/>
  <c r="AB589" i="5"/>
  <c r="V590" i="5"/>
  <c r="AB591" i="5"/>
  <c r="R591" i="5"/>
  <c r="S591" i="5"/>
  <c r="T591" i="5"/>
  <c r="V591" i="5"/>
  <c r="X591" i="5"/>
  <c r="S592" i="5"/>
  <c r="X592" i="5"/>
  <c r="T592" i="5"/>
  <c r="V592" i="5"/>
  <c r="R592" i="5" s="1"/>
  <c r="AB592" i="5"/>
  <c r="T593" i="5"/>
  <c r="V593" i="5"/>
  <c r="R593" i="5" s="1"/>
  <c r="X593" i="5"/>
  <c r="AB594" i="5"/>
  <c r="V594" i="5"/>
  <c r="X594" i="5"/>
  <c r="T594" i="5"/>
  <c r="X595" i="5"/>
  <c r="T595" i="5"/>
  <c r="V595" i="5"/>
  <c r="S596" i="5"/>
  <c r="T596" i="5"/>
  <c r="V596" i="5"/>
  <c r="R596" i="5" s="1"/>
  <c r="X596" i="5"/>
  <c r="AB596" i="5"/>
  <c r="S597" i="5"/>
  <c r="T597" i="5"/>
  <c r="V597" i="5"/>
  <c r="R597" i="5" s="1"/>
  <c r="X597" i="5"/>
  <c r="AB597" i="5"/>
  <c r="AB598" i="5"/>
  <c r="V598" i="5"/>
  <c r="X598" i="5"/>
  <c r="R598" i="5"/>
  <c r="S598" i="5"/>
  <c r="T598" i="5"/>
  <c r="T599" i="5"/>
  <c r="V599" i="5"/>
  <c r="S600" i="5"/>
  <c r="X600" i="5"/>
  <c r="T600" i="5"/>
  <c r="V600" i="5"/>
  <c r="AB600" i="5"/>
  <c r="S601" i="5"/>
  <c r="T601" i="5"/>
  <c r="V601" i="5"/>
  <c r="R601" i="5" s="1"/>
  <c r="X601" i="5"/>
  <c r="AB601" i="5"/>
  <c r="V602" i="5"/>
  <c r="X602" i="5"/>
  <c r="T602" i="5"/>
  <c r="X603" i="5"/>
  <c r="T603" i="5"/>
  <c r="V603" i="5"/>
  <c r="S604" i="5"/>
  <c r="T604" i="5"/>
  <c r="V604" i="5"/>
  <c r="AB604" i="5"/>
  <c r="S605" i="5"/>
  <c r="T605" i="5"/>
  <c r="V605" i="5"/>
  <c r="R605" i="5" s="1"/>
  <c r="X605" i="5"/>
  <c r="V606" i="5"/>
  <c r="X606" i="5" s="1"/>
  <c r="T606" i="5"/>
  <c r="X607" i="5"/>
  <c r="S607" i="5"/>
  <c r="T607" i="5"/>
  <c r="V607" i="5"/>
  <c r="R608" i="5"/>
  <c r="T608" i="5"/>
  <c r="V608" i="5"/>
  <c r="S609" i="5"/>
  <c r="T609" i="5"/>
  <c r="V609" i="5"/>
  <c r="R609" i="5" s="1"/>
  <c r="X609" i="5"/>
  <c r="AB609" i="5"/>
  <c r="AB610" i="5"/>
  <c r="V610" i="5"/>
  <c r="X610" i="5" s="1"/>
  <c r="S610" i="5"/>
  <c r="T610" i="5"/>
  <c r="X611" i="5"/>
  <c r="R611" i="5"/>
  <c r="S611" i="5"/>
  <c r="T611" i="5"/>
  <c r="V611" i="5"/>
  <c r="S612" i="5"/>
  <c r="X612" i="5"/>
  <c r="T612" i="5"/>
  <c r="V612" i="5"/>
  <c r="R612" i="5" s="1"/>
  <c r="AB612" i="5"/>
  <c r="S613" i="5"/>
  <c r="T613" i="5"/>
  <c r="V613" i="5"/>
  <c r="R613" i="5" s="1"/>
  <c r="X613" i="5"/>
  <c r="AB613" i="5"/>
  <c r="V614" i="5"/>
  <c r="X614" i="5"/>
  <c r="S614" i="5"/>
  <c r="T614" i="5"/>
  <c r="T615" i="5"/>
  <c r="V615" i="5"/>
  <c r="S616" i="5"/>
  <c r="X616" i="5"/>
  <c r="T616" i="5"/>
  <c r="V616" i="5"/>
  <c r="R616" i="5" s="1"/>
  <c r="AB616" i="5"/>
  <c r="S617" i="5"/>
  <c r="T617" i="5"/>
  <c r="V617" i="5"/>
  <c r="R617" i="5" s="1"/>
  <c r="X617" i="5"/>
  <c r="AB617" i="5"/>
  <c r="V618" i="5"/>
  <c r="R618" i="5" s="1"/>
  <c r="X618" i="5"/>
  <c r="S618" i="5"/>
  <c r="T618" i="5"/>
  <c r="X619" i="5"/>
  <c r="V619" i="5"/>
  <c r="T620" i="5"/>
  <c r="R620" i="5"/>
  <c r="V620" i="5"/>
  <c r="S621" i="5"/>
  <c r="T621" i="5"/>
  <c r="V621" i="5"/>
  <c r="AB621" i="5"/>
  <c r="AB622" i="5"/>
  <c r="S622" i="5"/>
  <c r="T622" i="5"/>
  <c r="AB623" i="5"/>
  <c r="V623" i="5"/>
  <c r="S623" i="5"/>
  <c r="T623" i="5"/>
  <c r="S624" i="5"/>
  <c r="T624" i="5"/>
  <c r="AB624" i="5"/>
  <c r="S625" i="5"/>
  <c r="X625" i="5"/>
  <c r="R625" i="5"/>
  <c r="T625" i="5"/>
  <c r="V625" i="5"/>
  <c r="AB625" i="5"/>
  <c r="V626" i="5"/>
  <c r="X626" i="5" s="1"/>
  <c r="S626" i="5"/>
  <c r="T626" i="5"/>
  <c r="V627" i="5"/>
  <c r="S628" i="5"/>
  <c r="T628" i="5"/>
  <c r="V628" i="5"/>
  <c r="S629" i="5"/>
  <c r="T629" i="5"/>
  <c r="V629" i="5"/>
  <c r="R629" i="5" s="1"/>
  <c r="AB629" i="5"/>
  <c r="V630" i="5"/>
  <c r="X630" i="5"/>
  <c r="S630" i="5"/>
  <c r="T630" i="5"/>
  <c r="AB630" i="5"/>
  <c r="S631" i="5"/>
  <c r="V631" i="5"/>
  <c r="S632" i="5"/>
  <c r="T632" i="5"/>
  <c r="V632" i="5"/>
  <c r="R632" i="5" s="1"/>
  <c r="AB632" i="5"/>
  <c r="S633" i="5"/>
  <c r="X633" i="5"/>
  <c r="R633" i="5"/>
  <c r="T633" i="5"/>
  <c r="V633" i="5"/>
  <c r="AB633" i="5"/>
  <c r="V634" i="5"/>
  <c r="X634" i="5" s="1"/>
  <c r="S634" i="5"/>
  <c r="T634" i="5"/>
  <c r="V635" i="5"/>
  <c r="S636" i="5"/>
  <c r="T636" i="5"/>
  <c r="S637" i="5"/>
  <c r="T637" i="5"/>
  <c r="V637" i="5"/>
  <c r="R637" i="5" s="1"/>
  <c r="AB637" i="5"/>
  <c r="T638" i="5"/>
  <c r="X638" i="5"/>
  <c r="S638" i="5"/>
  <c r="V638" i="5"/>
  <c r="AB638" i="5"/>
  <c r="S639" i="5"/>
  <c r="X639" i="5"/>
  <c r="T639" i="5"/>
  <c r="V639" i="5"/>
  <c r="R639" i="5" s="1"/>
  <c r="AB639" i="5"/>
  <c r="S640" i="5"/>
  <c r="V640" i="5"/>
  <c r="AB641" i="5"/>
  <c r="S641" i="5"/>
  <c r="T641" i="5"/>
  <c r="AB642" i="5"/>
  <c r="V642" i="5"/>
  <c r="S643" i="5"/>
  <c r="X643" i="5"/>
  <c r="T643" i="5"/>
  <c r="V643" i="5"/>
  <c r="R643" i="5" s="1"/>
  <c r="AB643" i="5"/>
  <c r="S644" i="5"/>
  <c r="V644" i="5"/>
  <c r="S645" i="5"/>
  <c r="T645" i="5"/>
  <c r="AB646" i="5"/>
  <c r="V646" i="5"/>
  <c r="S647" i="5"/>
  <c r="X647" i="5"/>
  <c r="T647" i="5"/>
  <c r="V647" i="5"/>
  <c r="R647" i="5" s="1"/>
  <c r="AB647" i="5"/>
  <c r="S648" i="5"/>
  <c r="V648" i="5"/>
  <c r="AB649" i="5"/>
  <c r="S649" i="5"/>
  <c r="T649" i="5"/>
  <c r="AB650" i="5"/>
  <c r="V650" i="5"/>
  <c r="S651" i="5"/>
  <c r="X651" i="5"/>
  <c r="T651" i="5"/>
  <c r="V651" i="5"/>
  <c r="R651" i="5" s="1"/>
  <c r="AB651" i="5"/>
  <c r="S652" i="5"/>
  <c r="V652" i="5"/>
  <c r="S653" i="5"/>
  <c r="T653" i="5"/>
  <c r="AB654" i="5"/>
  <c r="V654" i="5"/>
  <c r="S655" i="5"/>
  <c r="X655" i="5"/>
  <c r="T655" i="5"/>
  <c r="V655" i="5"/>
  <c r="R655" i="5" s="1"/>
  <c r="AB655" i="5"/>
  <c r="S656" i="5"/>
  <c r="V656" i="5"/>
  <c r="AB657" i="5"/>
  <c r="S657" i="5"/>
  <c r="T657" i="5"/>
  <c r="V658" i="5"/>
  <c r="R658" i="5" s="1"/>
  <c r="S659" i="5"/>
  <c r="X659" i="5"/>
  <c r="T659" i="5"/>
  <c r="V659" i="5"/>
  <c r="R659" i="5" s="1"/>
  <c r="AB659" i="5"/>
  <c r="S660" i="5"/>
  <c r="V660" i="5"/>
  <c r="AB661" i="5"/>
  <c r="S661" i="5"/>
  <c r="T661" i="5"/>
  <c r="R662" i="5"/>
  <c r="V662" i="5"/>
  <c r="S663" i="5"/>
  <c r="X663" i="5"/>
  <c r="T663" i="5"/>
  <c r="V663" i="5"/>
  <c r="R663" i="5" s="1"/>
  <c r="AB663" i="5"/>
  <c r="S664" i="5"/>
  <c r="V664" i="5"/>
  <c r="AB665" i="5"/>
  <c r="S665" i="5"/>
  <c r="T665" i="5"/>
  <c r="V666" i="5"/>
  <c r="S667" i="5"/>
  <c r="X667" i="5"/>
  <c r="T667" i="5"/>
  <c r="V667" i="5"/>
  <c r="R667" i="5" s="1"/>
  <c r="AB667" i="5"/>
  <c r="V668" i="5"/>
  <c r="AB669" i="5"/>
  <c r="S669" i="5"/>
  <c r="T669" i="5"/>
  <c r="V670" i="5"/>
  <c r="R670" i="5" s="1"/>
  <c r="S671" i="5"/>
  <c r="X671" i="5"/>
  <c r="T671" i="5"/>
  <c r="V671" i="5"/>
  <c r="R671" i="5" s="1"/>
  <c r="AB671" i="5"/>
  <c r="V672" i="5"/>
  <c r="R672" i="5" s="1"/>
  <c r="AB673" i="5"/>
  <c r="S673" i="5"/>
  <c r="T673" i="5"/>
  <c r="V674" i="5"/>
  <c r="S675" i="5"/>
  <c r="X675" i="5"/>
  <c r="T675" i="5"/>
  <c r="V675" i="5"/>
  <c r="R675" i="5" s="1"/>
  <c r="AB675" i="5"/>
  <c r="V676" i="5"/>
  <c r="AB677" i="5"/>
  <c r="S677" i="5"/>
  <c r="T677" i="5"/>
  <c r="V678" i="5"/>
  <c r="R678" i="5" s="1"/>
  <c r="S679" i="5"/>
  <c r="X679" i="5"/>
  <c r="T679" i="5"/>
  <c r="V679" i="5"/>
  <c r="R679" i="5" s="1"/>
  <c r="AB679" i="5"/>
  <c r="V680" i="5"/>
  <c r="R680" i="5" s="1"/>
  <c r="AB681" i="5"/>
  <c r="S681" i="5"/>
  <c r="T681" i="5"/>
  <c r="V682" i="5"/>
  <c r="S683" i="5"/>
  <c r="X683" i="5"/>
  <c r="T683" i="5"/>
  <c r="V683" i="5"/>
  <c r="R683" i="5" s="1"/>
  <c r="AB683" i="5"/>
  <c r="V684" i="5"/>
  <c r="AB685" i="5"/>
  <c r="S685" i="5"/>
  <c r="T685" i="5"/>
  <c r="R686" i="5"/>
  <c r="V686" i="5"/>
  <c r="S687" i="5"/>
  <c r="X687" i="5"/>
  <c r="T687" i="5"/>
  <c r="V687" i="5"/>
  <c r="R687" i="5" s="1"/>
  <c r="AB687" i="5"/>
  <c r="V688" i="5"/>
  <c r="R688" i="5"/>
  <c r="AB689" i="5"/>
  <c r="S689" i="5"/>
  <c r="T689" i="5"/>
  <c r="V690" i="5"/>
  <c r="S691" i="5"/>
  <c r="X691" i="5"/>
  <c r="T691" i="5"/>
  <c r="V691" i="5"/>
  <c r="R691" i="5" s="1"/>
  <c r="AB691" i="5"/>
  <c r="V692" i="5"/>
  <c r="AB693" i="5"/>
  <c r="S693" i="5"/>
  <c r="T693" i="5"/>
  <c r="R694" i="5"/>
  <c r="V694" i="5"/>
  <c r="S695" i="5"/>
  <c r="X695" i="5"/>
  <c r="T695" i="5"/>
  <c r="V695" i="5"/>
  <c r="R695" i="5" s="1"/>
  <c r="AB695" i="5"/>
  <c r="V696" i="5"/>
  <c r="R696" i="5" s="1"/>
  <c r="AB697" i="5"/>
  <c r="S697" i="5"/>
  <c r="T697" i="5"/>
  <c r="V698" i="5"/>
  <c r="S699" i="5"/>
  <c r="X699" i="5"/>
  <c r="T699" i="5"/>
  <c r="V699" i="5"/>
  <c r="R699" i="5" s="1"/>
  <c r="AB699" i="5"/>
  <c r="V700" i="5"/>
  <c r="S700" i="5"/>
  <c r="AB701" i="5"/>
  <c r="V701" i="5"/>
  <c r="S701" i="5"/>
  <c r="T701" i="5"/>
  <c r="V702" i="5"/>
  <c r="AB702" i="5"/>
  <c r="S703" i="5"/>
  <c r="X703" i="5"/>
  <c r="T703" i="5"/>
  <c r="V703" i="5"/>
  <c r="R703" i="5" s="1"/>
  <c r="AB703" i="5"/>
  <c r="S704" i="5"/>
  <c r="V704" i="5"/>
  <c r="R704" i="5" s="1"/>
  <c r="S705" i="5"/>
  <c r="T705" i="5"/>
  <c r="V705" i="5"/>
  <c r="T706" i="5"/>
  <c r="V706" i="5"/>
  <c r="AB706" i="5"/>
  <c r="S707" i="5"/>
  <c r="X707" i="5"/>
  <c r="T707" i="5"/>
  <c r="V707" i="5"/>
  <c r="AB707" i="5"/>
  <c r="T708" i="5"/>
  <c r="V708" i="5"/>
  <c r="AB709" i="5"/>
  <c r="S709" i="5"/>
  <c r="T709" i="5"/>
  <c r="V709" i="5"/>
  <c r="T710" i="5"/>
  <c r="AB710" i="5"/>
  <c r="S710" i="5"/>
  <c r="S711" i="5"/>
  <c r="T711" i="5"/>
  <c r="V711" i="5"/>
  <c r="X711" i="5" s="1"/>
  <c r="AB711" i="5"/>
  <c r="T712" i="5"/>
  <c r="V712" i="5"/>
  <c r="R712" i="5"/>
  <c r="S712" i="5"/>
  <c r="AB712" i="5"/>
  <c r="S713" i="5"/>
  <c r="T713" i="5"/>
  <c r="T714" i="5"/>
  <c r="V714" i="5"/>
  <c r="AB714" i="5"/>
  <c r="S715" i="5"/>
  <c r="X715" i="5"/>
  <c r="T715" i="5"/>
  <c r="V715" i="5"/>
  <c r="AB715" i="5"/>
  <c r="T716" i="5"/>
  <c r="V716" i="5"/>
  <c r="R716" i="5" s="1"/>
  <c r="AB717" i="5"/>
  <c r="S717" i="5"/>
  <c r="T717" i="5"/>
  <c r="V717" i="5"/>
  <c r="T718" i="5"/>
  <c r="S718" i="5"/>
  <c r="V718" i="5"/>
  <c r="R718" i="5" s="1"/>
  <c r="S719" i="5"/>
  <c r="T719" i="5"/>
  <c r="V719" i="5"/>
  <c r="X719" i="5" s="1"/>
  <c r="AB719" i="5"/>
  <c r="T720" i="5"/>
  <c r="S720" i="5"/>
  <c r="AB721" i="5"/>
  <c r="S721" i="5"/>
  <c r="T721" i="5"/>
  <c r="V721" i="5"/>
  <c r="T722" i="5"/>
  <c r="V722" i="5"/>
  <c r="AB722" i="5"/>
  <c r="S723" i="5"/>
  <c r="X723" i="5"/>
  <c r="T723" i="5"/>
  <c r="V723" i="5"/>
  <c r="AB723" i="5"/>
  <c r="T724" i="5"/>
  <c r="V724" i="5"/>
  <c r="R724" i="5" s="1"/>
  <c r="AB724" i="5"/>
  <c r="AB725" i="5"/>
  <c r="S725" i="5"/>
  <c r="T725" i="5"/>
  <c r="V725" i="5"/>
  <c r="T726" i="5"/>
  <c r="S726" i="5"/>
  <c r="S727" i="5"/>
  <c r="T727" i="5"/>
  <c r="V727" i="5"/>
  <c r="X727" i="5" s="1"/>
  <c r="AB727" i="5"/>
  <c r="T728" i="5"/>
  <c r="V728" i="5"/>
  <c r="R728" i="5" s="1"/>
  <c r="S728" i="5"/>
  <c r="AB728" i="5"/>
  <c r="S729" i="5"/>
  <c r="T729" i="5"/>
  <c r="S730" i="5"/>
  <c r="V730" i="5"/>
  <c r="S731" i="5"/>
  <c r="X731" i="5"/>
  <c r="T731" i="5"/>
  <c r="V731" i="5"/>
  <c r="R731" i="5" s="1"/>
  <c r="AB731" i="5"/>
  <c r="T732" i="5"/>
  <c r="V732" i="5"/>
  <c r="S732" i="5"/>
  <c r="AB732" i="5"/>
  <c r="AB733" i="5"/>
  <c r="S733" i="5"/>
  <c r="T733" i="5"/>
  <c r="V733" i="5"/>
  <c r="V734" i="5"/>
  <c r="X734" i="5" s="1"/>
  <c r="S735" i="5"/>
  <c r="T735" i="5"/>
  <c r="V735" i="5"/>
  <c r="R735" i="5" s="1"/>
  <c r="AB735" i="5"/>
  <c r="V736" i="5"/>
  <c r="AB737" i="5"/>
  <c r="S737" i="5"/>
  <c r="T737" i="5"/>
  <c r="V737" i="5"/>
  <c r="R737" i="5" s="1"/>
  <c r="S738" i="5"/>
  <c r="T738" i="5"/>
  <c r="V738" i="5"/>
  <c r="S739" i="5"/>
  <c r="X739" i="5"/>
  <c r="T739" i="5"/>
  <c r="V739" i="5"/>
  <c r="R739" i="5" s="1"/>
  <c r="AB739" i="5"/>
  <c r="T740" i="5"/>
  <c r="V740" i="5"/>
  <c r="S740" i="5"/>
  <c r="AB740" i="5"/>
  <c r="AB741" i="5"/>
  <c r="S741" i="5"/>
  <c r="V741" i="5"/>
  <c r="T742" i="5"/>
  <c r="V742" i="5"/>
  <c r="S742" i="5"/>
  <c r="S743" i="5"/>
  <c r="T743" i="5"/>
  <c r="V743" i="5"/>
  <c r="X743" i="5" s="1"/>
  <c r="AB743" i="5"/>
  <c r="V744" i="5"/>
  <c r="S744" i="5"/>
  <c r="T744" i="5"/>
  <c r="S745" i="5"/>
  <c r="V745" i="5"/>
  <c r="V746" i="5"/>
  <c r="S746" i="5"/>
  <c r="T746" i="5"/>
  <c r="AB746" i="5"/>
  <c r="S747" i="5"/>
  <c r="T747" i="5"/>
  <c r="V747" i="5"/>
  <c r="X747" i="5" s="1"/>
  <c r="AB747" i="5"/>
  <c r="T748" i="5"/>
  <c r="V748" i="5"/>
  <c r="R748" i="5" s="1"/>
  <c r="X748" i="5"/>
  <c r="S748" i="5"/>
  <c r="AB748" i="5"/>
  <c r="AB749" i="5"/>
  <c r="V749" i="5"/>
  <c r="S749" i="5"/>
  <c r="T750" i="5"/>
  <c r="S750" i="5"/>
  <c r="V750" i="5"/>
  <c r="AB750" i="5"/>
  <c r="S751" i="5"/>
  <c r="V751" i="5"/>
  <c r="V752" i="5"/>
  <c r="X752" i="5"/>
  <c r="S752" i="5"/>
  <c r="V753" i="5"/>
  <c r="S753" i="5"/>
  <c r="T753" i="5"/>
  <c r="S754" i="5"/>
  <c r="V754" i="5"/>
  <c r="S755" i="5"/>
  <c r="V755" i="5"/>
  <c r="R755" i="5" s="1"/>
  <c r="T756" i="5"/>
  <c r="V756" i="5"/>
  <c r="R756" i="5"/>
  <c r="S756" i="5"/>
  <c r="AB756" i="5"/>
  <c r="AB757" i="5"/>
  <c r="S757" i="5"/>
  <c r="V757" i="5"/>
  <c r="T758" i="5"/>
  <c r="V758" i="5"/>
  <c r="S758" i="5"/>
  <c r="S759" i="5"/>
  <c r="T759" i="5"/>
  <c r="V759" i="5"/>
  <c r="X759" i="5" s="1"/>
  <c r="AB759" i="5"/>
  <c r="V760" i="5"/>
  <c r="S760" i="5"/>
  <c r="T760" i="5"/>
  <c r="S761" i="5"/>
  <c r="V761" i="5"/>
  <c r="V762" i="5"/>
  <c r="S762" i="5"/>
  <c r="T762" i="5"/>
  <c r="AB762" i="5"/>
  <c r="S763" i="5"/>
  <c r="T763" i="5"/>
  <c r="V763" i="5"/>
  <c r="X763" i="5" s="1"/>
  <c r="AB763" i="5"/>
  <c r="T764" i="5"/>
  <c r="V764" i="5"/>
  <c r="X764" i="5"/>
  <c r="R764" i="5"/>
  <c r="S764" i="5"/>
  <c r="AB764" i="5"/>
  <c r="S765" i="5"/>
  <c r="V765" i="5"/>
  <c r="V766" i="5"/>
  <c r="R766" i="5" s="1"/>
  <c r="AB767" i="5"/>
  <c r="X767" i="5"/>
  <c r="T767" i="5"/>
  <c r="V767" i="5"/>
  <c r="AB768" i="5"/>
  <c r="S768" i="5"/>
  <c r="T768" i="5"/>
  <c r="S769" i="5"/>
  <c r="V769" i="5"/>
  <c r="V770" i="5"/>
  <c r="AB771" i="5"/>
  <c r="X771" i="5"/>
  <c r="T771" i="5"/>
  <c r="V771" i="5"/>
  <c r="AB772" i="5"/>
  <c r="S772" i="5"/>
  <c r="T772" i="5"/>
  <c r="S773" i="5"/>
  <c r="V773" i="5"/>
  <c r="V774" i="5"/>
  <c r="R774" i="5" s="1"/>
  <c r="AB774" i="5"/>
  <c r="AB775" i="5"/>
  <c r="X775" i="5"/>
  <c r="T775" i="5"/>
  <c r="V775" i="5"/>
  <c r="S776" i="5"/>
  <c r="T776" i="5"/>
  <c r="S777" i="5"/>
  <c r="V777" i="5"/>
  <c r="V778" i="5"/>
  <c r="R778" i="5" s="1"/>
  <c r="AB779" i="5"/>
  <c r="X779" i="5"/>
  <c r="T779" i="5"/>
  <c r="V779" i="5"/>
  <c r="S780" i="5"/>
  <c r="T780" i="5"/>
  <c r="V781" i="5"/>
  <c r="S782" i="5"/>
  <c r="V782" i="5"/>
  <c r="R782" i="5" s="1"/>
  <c r="T782" i="5"/>
  <c r="AB782" i="5"/>
  <c r="AB783" i="5"/>
  <c r="X783" i="5"/>
  <c r="T783" i="5"/>
  <c r="V783" i="5"/>
  <c r="S784" i="5"/>
  <c r="T784" i="5"/>
  <c r="R785" i="5"/>
  <c r="V785" i="5"/>
  <c r="S786" i="5"/>
  <c r="T786" i="5"/>
  <c r="X787" i="5"/>
  <c r="V787" i="5"/>
  <c r="V788" i="5"/>
  <c r="X788" i="5"/>
  <c r="S788" i="5"/>
  <c r="T788" i="5"/>
  <c r="AB788" i="5"/>
  <c r="V789" i="5"/>
  <c r="R789" i="5" s="1"/>
  <c r="S790" i="5"/>
  <c r="AB790" i="5"/>
  <c r="X791" i="5"/>
  <c r="T791" i="5"/>
  <c r="V791" i="5"/>
  <c r="V792" i="5"/>
  <c r="X792" i="5"/>
  <c r="S792" i="5"/>
  <c r="T792" i="5"/>
  <c r="AB792" i="5"/>
  <c r="R793" i="5"/>
  <c r="V793" i="5"/>
  <c r="S794" i="5"/>
  <c r="T794" i="5"/>
  <c r="X795" i="5"/>
  <c r="R795" i="5"/>
  <c r="V795" i="5"/>
  <c r="V796" i="5"/>
  <c r="X796" i="5"/>
  <c r="S796" i="5"/>
  <c r="T796" i="5"/>
  <c r="AB796" i="5"/>
  <c r="V797" i="5"/>
  <c r="R797" i="5" s="1"/>
  <c r="S798" i="5"/>
  <c r="T798" i="5"/>
  <c r="V799" i="5"/>
  <c r="V800" i="5"/>
  <c r="S800" i="5"/>
  <c r="T800" i="5"/>
  <c r="AB800" i="5"/>
  <c r="V801" i="5"/>
  <c r="S802" i="5"/>
  <c r="T802" i="5"/>
  <c r="X803" i="5"/>
  <c r="V803" i="5"/>
  <c r="V804" i="5"/>
  <c r="X804" i="5"/>
  <c r="S804" i="5"/>
  <c r="T804" i="5"/>
  <c r="AB804" i="5"/>
  <c r="V805" i="5"/>
  <c r="R805" i="5" s="1"/>
  <c r="S806" i="5"/>
  <c r="AB806" i="5"/>
  <c r="X807" i="5"/>
  <c r="T807" i="5"/>
  <c r="V807" i="5"/>
  <c r="V808" i="5"/>
  <c r="X808" i="5"/>
  <c r="S808" i="5"/>
  <c r="T808" i="5"/>
  <c r="AB808" i="5"/>
  <c r="R809" i="5"/>
  <c r="V809" i="5"/>
  <c r="S810" i="5"/>
  <c r="T810" i="5"/>
  <c r="X811" i="5"/>
  <c r="R811" i="5"/>
  <c r="V811" i="5"/>
  <c r="V812" i="5"/>
  <c r="X812" i="5"/>
  <c r="S812" i="5"/>
  <c r="T812" i="5"/>
  <c r="AB812" i="5"/>
  <c r="V813" i="5"/>
  <c r="R813" i="5" s="1"/>
  <c r="S814" i="5"/>
  <c r="T814" i="5"/>
  <c r="V815" i="5"/>
  <c r="V816" i="5"/>
  <c r="S816" i="5"/>
  <c r="T816" i="5"/>
  <c r="AB816" i="5"/>
  <c r="V817" i="5"/>
  <c r="S818" i="5"/>
  <c r="T818" i="5"/>
  <c r="X819" i="5"/>
  <c r="V819" i="5"/>
  <c r="V820" i="5"/>
  <c r="X820" i="5"/>
  <c r="S820" i="5"/>
  <c r="T820" i="5"/>
  <c r="AB820" i="5"/>
  <c r="V821" i="5"/>
  <c r="R821" i="5" s="1"/>
  <c r="S822" i="5"/>
  <c r="AB822" i="5"/>
  <c r="X823" i="5"/>
  <c r="T823" i="5"/>
  <c r="V823" i="5"/>
  <c r="V824" i="5"/>
  <c r="X824" i="5"/>
  <c r="S824" i="5"/>
  <c r="T824" i="5"/>
  <c r="AB824" i="5"/>
  <c r="R825" i="5"/>
  <c r="V825" i="5"/>
  <c r="S826" i="5"/>
  <c r="T826" i="5"/>
  <c r="X827" i="5"/>
  <c r="R827" i="5"/>
  <c r="V827" i="5"/>
  <c r="V828" i="5"/>
  <c r="X828" i="5"/>
  <c r="S828" i="5"/>
  <c r="T828" i="5"/>
  <c r="AB828" i="5"/>
  <c r="V829" i="5"/>
  <c r="R829" i="5" s="1"/>
  <c r="S830" i="5"/>
  <c r="T830" i="5"/>
  <c r="V831" i="5"/>
  <c r="V832" i="5"/>
  <c r="S832" i="5"/>
  <c r="T832" i="5"/>
  <c r="AB832" i="5"/>
  <c r="V833" i="5"/>
  <c r="S834" i="5"/>
  <c r="T834" i="5"/>
  <c r="S835" i="5"/>
  <c r="X835" i="5"/>
  <c r="T835" i="5"/>
  <c r="V835" i="5"/>
  <c r="V836" i="5"/>
  <c r="X836" i="5" s="1"/>
  <c r="S836" i="5"/>
  <c r="T836" i="5"/>
  <c r="V837" i="5"/>
  <c r="S837" i="5"/>
  <c r="AB838" i="5"/>
  <c r="V838" i="5"/>
  <c r="S838" i="5"/>
  <c r="T838" i="5"/>
  <c r="S839" i="5"/>
  <c r="T839" i="5"/>
  <c r="V839" i="5"/>
  <c r="V840" i="5"/>
  <c r="X840" i="5"/>
  <c r="S840" i="5"/>
  <c r="T840" i="5"/>
  <c r="AB840" i="5"/>
  <c r="V841" i="5"/>
  <c r="S841" i="5"/>
  <c r="S842" i="5"/>
  <c r="T842" i="5"/>
  <c r="V842" i="5"/>
  <c r="X843" i="5"/>
  <c r="T843" i="5"/>
  <c r="V843" i="5"/>
  <c r="V844" i="5"/>
  <c r="X844" i="5" s="1"/>
  <c r="S844" i="5"/>
  <c r="T844" i="5"/>
  <c r="V845" i="5"/>
  <c r="S845" i="5"/>
  <c r="S846" i="5"/>
  <c r="T846" i="5"/>
  <c r="S847" i="5"/>
  <c r="T847" i="5"/>
  <c r="V847" i="5"/>
  <c r="V848" i="5"/>
  <c r="X848" i="5"/>
  <c r="S848" i="5"/>
  <c r="T848" i="5"/>
  <c r="AB848" i="5"/>
  <c r="V849" i="5"/>
  <c r="S849" i="5"/>
  <c r="S850" i="5"/>
  <c r="T850" i="5"/>
  <c r="V850" i="5"/>
  <c r="T851" i="5"/>
  <c r="X851" i="5"/>
  <c r="V851" i="5"/>
  <c r="V852" i="5"/>
  <c r="X852" i="5" s="1"/>
  <c r="S852" i="5"/>
  <c r="T852" i="5"/>
  <c r="V853" i="5"/>
  <c r="S853" i="5"/>
  <c r="AB854" i="5"/>
  <c r="S854" i="5"/>
  <c r="T854" i="5"/>
  <c r="V854" i="5"/>
  <c r="S855" i="5"/>
  <c r="T855" i="5"/>
  <c r="V855" i="5"/>
  <c r="S856" i="5"/>
  <c r="T856" i="5"/>
  <c r="AB856" i="5"/>
  <c r="V857" i="5"/>
  <c r="S857" i="5"/>
  <c r="S858" i="5"/>
  <c r="T858" i="5"/>
  <c r="V858" i="5"/>
  <c r="T859" i="5"/>
  <c r="V859" i="5"/>
  <c r="X859" i="5" s="1"/>
  <c r="V860" i="5"/>
  <c r="X860" i="5" s="1"/>
  <c r="S860" i="5"/>
  <c r="T860" i="5"/>
  <c r="V861" i="5"/>
  <c r="S861" i="5"/>
  <c r="V862" i="5"/>
  <c r="S863" i="5"/>
  <c r="T863" i="5"/>
  <c r="V863" i="5"/>
  <c r="S864" i="5"/>
  <c r="T864" i="5"/>
  <c r="V865" i="5"/>
  <c r="S865" i="5"/>
  <c r="T865" i="5"/>
  <c r="AB865" i="5"/>
  <c r="S866" i="5"/>
  <c r="S867" i="5"/>
  <c r="T867" i="5"/>
  <c r="S868" i="5"/>
  <c r="V868" i="5"/>
  <c r="AB868" i="5"/>
  <c r="S869" i="5"/>
  <c r="T869" i="5"/>
  <c r="V869" i="5"/>
  <c r="R869" i="5" s="1"/>
  <c r="AB869" i="5"/>
  <c r="S871" i="5"/>
  <c r="T871" i="5"/>
  <c r="S872" i="5"/>
  <c r="V872" i="5"/>
  <c r="AB872" i="5"/>
  <c r="S873" i="5"/>
  <c r="T873" i="5"/>
  <c r="V873" i="5"/>
  <c r="R873" i="5" s="1"/>
  <c r="AB873" i="5"/>
  <c r="S874" i="5"/>
  <c r="S875" i="5"/>
  <c r="T875" i="5"/>
  <c r="V875" i="5"/>
  <c r="S876" i="5"/>
  <c r="V876" i="5"/>
  <c r="AB876" i="5"/>
  <c r="S877" i="5"/>
  <c r="T877" i="5"/>
  <c r="V877" i="5"/>
  <c r="R877" i="5" s="1"/>
  <c r="AB877" i="5"/>
  <c r="S878" i="5"/>
  <c r="V879" i="5"/>
  <c r="S879" i="5"/>
  <c r="T879" i="5"/>
  <c r="S880" i="5"/>
  <c r="V880" i="5"/>
  <c r="AB880" i="5"/>
  <c r="S881" i="5"/>
  <c r="T881" i="5"/>
  <c r="V881" i="5"/>
  <c r="R881" i="5" s="1"/>
  <c r="AB881" i="5"/>
  <c r="S882" i="5"/>
  <c r="S883" i="5"/>
  <c r="T883" i="5"/>
  <c r="S884" i="5"/>
  <c r="V884" i="5"/>
  <c r="AB884" i="5"/>
  <c r="S885" i="5"/>
  <c r="T885" i="5"/>
  <c r="V885" i="5"/>
  <c r="R885" i="5" s="1"/>
  <c r="AB885" i="5"/>
  <c r="S887" i="5"/>
  <c r="T887" i="5"/>
  <c r="S888" i="5"/>
  <c r="V888" i="5"/>
  <c r="AB888" i="5"/>
  <c r="S889" i="5"/>
  <c r="T889" i="5"/>
  <c r="V889" i="5"/>
  <c r="R889" i="5" s="1"/>
  <c r="AB889" i="5"/>
  <c r="S891" i="5"/>
  <c r="T891" i="5"/>
  <c r="V891" i="5"/>
  <c r="S892" i="5"/>
  <c r="V892" i="5"/>
  <c r="AB892" i="5"/>
  <c r="S893" i="5"/>
  <c r="T893" i="5"/>
  <c r="V893" i="5"/>
  <c r="R893" i="5" s="1"/>
  <c r="AB893" i="5"/>
  <c r="S894" i="5"/>
  <c r="V895" i="5"/>
  <c r="S895" i="5"/>
  <c r="T895" i="5"/>
  <c r="S896" i="5"/>
  <c r="V896" i="5"/>
  <c r="AB896" i="5"/>
  <c r="V897" i="5"/>
  <c r="S897" i="5"/>
  <c r="T897" i="5"/>
  <c r="AB897" i="5"/>
  <c r="S899" i="5"/>
  <c r="T899" i="5"/>
  <c r="S900" i="5"/>
  <c r="V900" i="5"/>
  <c r="AB900" i="5"/>
  <c r="V901" i="5"/>
  <c r="S901" i="5"/>
  <c r="T901" i="5"/>
  <c r="AB901" i="5"/>
  <c r="S902" i="5"/>
  <c r="V903" i="5"/>
  <c r="S903" i="5"/>
  <c r="T903" i="5"/>
  <c r="S904" i="5"/>
  <c r="V904" i="5"/>
  <c r="AB904" i="5"/>
  <c r="V905" i="5"/>
  <c r="S905" i="5"/>
  <c r="T905" i="5"/>
  <c r="AB905" i="5"/>
  <c r="S907" i="5"/>
  <c r="T907" i="5"/>
  <c r="S908" i="5"/>
  <c r="V908" i="5"/>
  <c r="AB908" i="5"/>
  <c r="V909" i="5"/>
  <c r="S909" i="5"/>
  <c r="T909" i="5"/>
  <c r="AB909" i="5"/>
  <c r="V910" i="5"/>
  <c r="R910" i="5" s="1"/>
  <c r="S910" i="5"/>
  <c r="S911" i="5"/>
  <c r="T911" i="5"/>
  <c r="V911" i="5"/>
  <c r="R912" i="5"/>
  <c r="V912" i="5"/>
  <c r="AB912" i="5"/>
  <c r="V913" i="5"/>
  <c r="S913" i="5"/>
  <c r="T913" i="5"/>
  <c r="AB913" i="5"/>
  <c r="V914" i="5"/>
  <c r="S914" i="5"/>
  <c r="S915" i="5"/>
  <c r="T915" i="5"/>
  <c r="V915" i="5"/>
  <c r="V916" i="5"/>
  <c r="AB916" i="5"/>
  <c r="V917" i="5"/>
  <c r="S917" i="5"/>
  <c r="T917" i="5"/>
  <c r="AB917" i="5"/>
  <c r="V918" i="5"/>
  <c r="R918" i="5" s="1"/>
  <c r="S919" i="5"/>
  <c r="T919" i="5"/>
  <c r="V920" i="5"/>
  <c r="R920" i="5" s="1"/>
  <c r="AB920" i="5"/>
  <c r="V921" i="5"/>
  <c r="S921" i="5"/>
  <c r="T921" i="5"/>
  <c r="AB921" i="5"/>
  <c r="S922" i="5"/>
  <c r="S923" i="5"/>
  <c r="T923" i="5"/>
  <c r="V924" i="5"/>
  <c r="AB924" i="5"/>
  <c r="V925" i="5"/>
  <c r="S925" i="5"/>
  <c r="T925" i="5"/>
  <c r="AB925" i="5"/>
  <c r="V926" i="5"/>
  <c r="S927" i="5"/>
  <c r="T927" i="5"/>
  <c r="V928" i="5"/>
  <c r="R928" i="5" s="1"/>
  <c r="AB928" i="5"/>
  <c r="V929" i="5"/>
  <c r="S929" i="5"/>
  <c r="T929" i="5"/>
  <c r="AB929" i="5"/>
  <c r="V930" i="5"/>
  <c r="S930" i="5"/>
  <c r="V931" i="5"/>
  <c r="S931" i="5"/>
  <c r="T931" i="5"/>
  <c r="AB932" i="5"/>
  <c r="V932" i="5"/>
  <c r="V933" i="5"/>
  <c r="S933" i="5"/>
  <c r="T933" i="5"/>
  <c r="AB933" i="5"/>
  <c r="S934" i="5"/>
  <c r="V934" i="5"/>
  <c r="R934" i="5"/>
  <c r="S935" i="5"/>
  <c r="T935" i="5"/>
  <c r="AB935" i="5"/>
  <c r="V936" i="5"/>
  <c r="AB936" i="5"/>
  <c r="S937" i="5"/>
  <c r="T937" i="5"/>
  <c r="T938" i="5"/>
  <c r="V938" i="5"/>
  <c r="S939" i="5"/>
  <c r="T939" i="5"/>
  <c r="V939" i="5"/>
  <c r="R939" i="5" s="1"/>
  <c r="AB939" i="5"/>
  <c r="T940" i="5"/>
  <c r="V940" i="5"/>
  <c r="S940" i="5"/>
  <c r="S941" i="5"/>
  <c r="T941" i="5"/>
  <c r="V941" i="5"/>
  <c r="R941" i="5" s="1"/>
  <c r="AB941" i="5"/>
  <c r="T942" i="5"/>
  <c r="V942" i="5"/>
  <c r="S942" i="5"/>
  <c r="S943" i="5"/>
  <c r="T943" i="5"/>
  <c r="V943" i="5"/>
  <c r="R943" i="5" s="1"/>
  <c r="AB943" i="5"/>
  <c r="T944" i="5"/>
  <c r="S944" i="5"/>
  <c r="S945" i="5"/>
  <c r="T945" i="5"/>
  <c r="V945" i="5"/>
  <c r="R945" i="5" s="1"/>
  <c r="AB945" i="5"/>
  <c r="T946" i="5"/>
  <c r="V946" i="5"/>
  <c r="S946" i="5"/>
  <c r="S947" i="5"/>
  <c r="T947" i="5"/>
  <c r="V947" i="5"/>
  <c r="R947" i="5" s="1"/>
  <c r="AB947" i="5"/>
  <c r="T948" i="5"/>
  <c r="R948" i="5"/>
  <c r="S948" i="5"/>
  <c r="V948" i="5"/>
  <c r="S949" i="5"/>
  <c r="T949" i="5"/>
  <c r="V949" i="5"/>
  <c r="R949" i="5" s="1"/>
  <c r="AB949" i="5"/>
  <c r="T950" i="5"/>
  <c r="S950" i="5"/>
  <c r="V950" i="5"/>
  <c r="S951" i="5"/>
  <c r="T951" i="5"/>
  <c r="V951" i="5"/>
  <c r="R951" i="5" s="1"/>
  <c r="AB951" i="5"/>
  <c r="T952" i="5"/>
  <c r="S952" i="5"/>
  <c r="AB953" i="5"/>
  <c r="S953" i="5"/>
  <c r="T953" i="5"/>
  <c r="V953" i="5"/>
  <c r="R953" i="5" s="1"/>
  <c r="T954" i="5"/>
  <c r="V954" i="5"/>
  <c r="S954" i="5"/>
  <c r="AB955" i="5"/>
  <c r="S955" i="5"/>
  <c r="T955" i="5"/>
  <c r="V955" i="5"/>
  <c r="R955" i="5" s="1"/>
  <c r="T956" i="5"/>
  <c r="R956" i="5"/>
  <c r="S956" i="5"/>
  <c r="V956" i="5"/>
  <c r="S957" i="5"/>
  <c r="T957" i="5"/>
  <c r="V957" i="5"/>
  <c r="R957" i="5" s="1"/>
  <c r="AB957" i="5"/>
  <c r="T958" i="5"/>
  <c r="S958" i="5"/>
  <c r="V958" i="5"/>
  <c r="S959" i="5"/>
  <c r="T959" i="5"/>
  <c r="V959" i="5"/>
  <c r="R959" i="5" s="1"/>
  <c r="AB959" i="5"/>
  <c r="T960" i="5"/>
  <c r="S960" i="5"/>
  <c r="AB961" i="5"/>
  <c r="S961" i="5"/>
  <c r="T961" i="5"/>
  <c r="V961" i="5"/>
  <c r="R961" i="5" s="1"/>
  <c r="T962" i="5"/>
  <c r="V962" i="5"/>
  <c r="S962" i="5"/>
  <c r="AB963" i="5"/>
  <c r="S963" i="5"/>
  <c r="T963" i="5"/>
  <c r="V963" i="5"/>
  <c r="R963" i="5" s="1"/>
  <c r="T964" i="5"/>
  <c r="R964" i="5"/>
  <c r="S964" i="5"/>
  <c r="V964" i="5"/>
  <c r="S965" i="5"/>
  <c r="T965" i="5"/>
  <c r="V965" i="5"/>
  <c r="R965" i="5" s="1"/>
  <c r="AB965" i="5"/>
  <c r="T966" i="5"/>
  <c r="S966" i="5"/>
  <c r="V966" i="5"/>
  <c r="S967" i="5"/>
  <c r="T967" i="5"/>
  <c r="V967" i="5"/>
  <c r="R967" i="5" s="1"/>
  <c r="AB967" i="5"/>
  <c r="T968" i="5"/>
  <c r="S968" i="5"/>
  <c r="AB969" i="5"/>
  <c r="S969" i="5"/>
  <c r="T969" i="5"/>
  <c r="V969" i="5"/>
  <c r="R969" i="5" s="1"/>
  <c r="T970" i="5"/>
  <c r="V970" i="5"/>
  <c r="S970" i="5"/>
  <c r="AB971" i="5"/>
  <c r="S971" i="5"/>
  <c r="T971" i="5"/>
  <c r="V971" i="5"/>
  <c r="R971" i="5" s="1"/>
  <c r="T972" i="5"/>
  <c r="R972" i="5"/>
  <c r="V972" i="5"/>
  <c r="S973" i="5"/>
  <c r="T973" i="5"/>
  <c r="V973" i="5"/>
  <c r="R973" i="5" s="1"/>
  <c r="AB973" i="5"/>
  <c r="T974" i="5"/>
  <c r="S974" i="5"/>
  <c r="V974" i="5"/>
  <c r="S975" i="5"/>
  <c r="T975" i="5"/>
  <c r="V975" i="5"/>
  <c r="R975" i="5" s="1"/>
  <c r="AB975" i="5"/>
  <c r="T976" i="5"/>
  <c r="S976" i="5"/>
  <c r="AB977" i="5"/>
  <c r="S977" i="5"/>
  <c r="T977" i="5"/>
  <c r="V977" i="5"/>
  <c r="R977" i="5" s="1"/>
  <c r="T978" i="5"/>
  <c r="V978" i="5"/>
  <c r="S978" i="5"/>
  <c r="AB979" i="5"/>
  <c r="S979" i="5"/>
  <c r="T979" i="5"/>
  <c r="V979" i="5"/>
  <c r="R979" i="5" s="1"/>
  <c r="T980" i="5"/>
  <c r="V980" i="5"/>
  <c r="R980" i="5" s="1"/>
  <c r="S981" i="5"/>
  <c r="T981" i="5"/>
  <c r="V981" i="5"/>
  <c r="R981" i="5" s="1"/>
  <c r="AB981" i="5"/>
  <c r="T982" i="5"/>
  <c r="S982" i="5"/>
  <c r="V982" i="5"/>
  <c r="S983" i="5"/>
  <c r="T983" i="5"/>
  <c r="V983" i="5"/>
  <c r="R983" i="5" s="1"/>
  <c r="AB983" i="5"/>
  <c r="T984" i="5"/>
  <c r="S984" i="5"/>
  <c r="AB985" i="5"/>
  <c r="S985" i="5"/>
  <c r="T985" i="5"/>
  <c r="V985" i="5"/>
  <c r="R985" i="5" s="1"/>
  <c r="T986" i="5"/>
  <c r="V986" i="5"/>
  <c r="S986" i="5"/>
  <c r="AB987" i="5"/>
  <c r="S987" i="5"/>
  <c r="T987" i="5"/>
  <c r="V987" i="5"/>
  <c r="R987" i="5" s="1"/>
  <c r="T988" i="5"/>
  <c r="V988" i="5"/>
  <c r="R988" i="5" s="1"/>
  <c r="S989" i="5"/>
  <c r="T989" i="5"/>
  <c r="V989" i="5"/>
  <c r="R989" i="5" s="1"/>
  <c r="AB989" i="5"/>
  <c r="T990" i="5"/>
  <c r="S990" i="5"/>
  <c r="V990" i="5"/>
  <c r="S991" i="5"/>
  <c r="T991" i="5"/>
  <c r="V991" i="5"/>
  <c r="R991" i="5" s="1"/>
  <c r="AB991" i="5"/>
  <c r="T992" i="5"/>
  <c r="S992" i="5"/>
  <c r="AB993" i="5"/>
  <c r="S993" i="5"/>
  <c r="T993" i="5"/>
  <c r="V993" i="5"/>
  <c r="R993" i="5" s="1"/>
  <c r="T994" i="5"/>
  <c r="V994" i="5"/>
  <c r="S994" i="5"/>
  <c r="S995" i="5"/>
  <c r="T995" i="5"/>
  <c r="V995" i="5"/>
  <c r="R995" i="5" s="1"/>
  <c r="T996" i="5"/>
  <c r="R996" i="5"/>
  <c r="S996" i="5"/>
  <c r="V996" i="5"/>
  <c r="X996" i="5" s="1"/>
  <c r="AB996" i="5"/>
  <c r="V997" i="5"/>
  <c r="S997" i="5"/>
  <c r="T998" i="5"/>
  <c r="S998" i="5"/>
  <c r="V998" i="5"/>
  <c r="AB998" i="5"/>
  <c r="S999" i="5"/>
  <c r="V999" i="5"/>
  <c r="AB1000" i="5"/>
  <c r="S1000" i="5"/>
  <c r="T1000" i="5"/>
  <c r="AB1001" i="5"/>
  <c r="S1001" i="5"/>
  <c r="T1001" i="5"/>
  <c r="V1001" i="5"/>
  <c r="S1002" i="5"/>
  <c r="V1002" i="5"/>
  <c r="AB1002" i="5"/>
  <c r="S1003" i="5"/>
  <c r="V1003" i="5"/>
  <c r="S1004" i="5"/>
  <c r="T1004" i="5"/>
  <c r="AB1005" i="5"/>
  <c r="S1005" i="5"/>
  <c r="T1005" i="5"/>
  <c r="V1005" i="5"/>
  <c r="S1006" i="5"/>
  <c r="V1006" i="5"/>
  <c r="AB1006" i="5"/>
  <c r="S1007" i="5"/>
  <c r="V1007" i="5"/>
  <c r="AB1008" i="5"/>
  <c r="S1008" i="5"/>
  <c r="T1008" i="5"/>
  <c r="AB1009" i="5"/>
  <c r="S1009" i="5"/>
  <c r="T1009" i="5"/>
  <c r="V1009" i="5"/>
  <c r="S1010" i="5"/>
  <c r="V1010" i="5"/>
  <c r="AB1010" i="5"/>
  <c r="S1011" i="5"/>
  <c r="V1011" i="5"/>
  <c r="S1012" i="5"/>
  <c r="T1012" i="5"/>
  <c r="AB1013" i="5"/>
  <c r="S1013" i="5"/>
  <c r="T1013" i="5"/>
  <c r="V1013" i="5"/>
  <c r="S1014" i="5"/>
  <c r="V1014" i="5"/>
  <c r="AB1014" i="5"/>
  <c r="S1015" i="5"/>
  <c r="V1015" i="5"/>
  <c r="AB1016" i="5"/>
  <c r="S1016" i="5"/>
  <c r="T1016" i="5"/>
  <c r="AB1017" i="5"/>
  <c r="S1017" i="5"/>
  <c r="T1017" i="5"/>
  <c r="V1017" i="5"/>
  <c r="S1018" i="5"/>
  <c r="V1018" i="5"/>
  <c r="AB1018" i="5"/>
  <c r="S1019" i="5"/>
  <c r="V1019" i="5"/>
  <c r="AB1020" i="5"/>
  <c r="S1020" i="5"/>
  <c r="T1020" i="5"/>
  <c r="AB1021" i="5"/>
  <c r="S1021" i="5"/>
  <c r="T1021" i="5"/>
  <c r="V1021" i="5"/>
  <c r="S1022" i="5"/>
  <c r="V1022" i="5"/>
  <c r="AB1022" i="5"/>
  <c r="S1023" i="5"/>
  <c r="V1023" i="5"/>
  <c r="AB1024" i="5"/>
  <c r="S1024" i="5"/>
  <c r="T1024" i="5"/>
  <c r="AB1025" i="5"/>
  <c r="S1025" i="5"/>
  <c r="T1025" i="5"/>
  <c r="V1025" i="5"/>
  <c r="S1026" i="5"/>
  <c r="V1026" i="5"/>
  <c r="AB1026" i="5"/>
  <c r="V1027" i="5"/>
  <c r="R1027" i="5"/>
  <c r="AB1028" i="5"/>
  <c r="S1028" i="5"/>
  <c r="T1028" i="5"/>
  <c r="AB1029" i="5"/>
  <c r="S1029" i="5"/>
  <c r="T1029" i="5"/>
  <c r="V1029" i="5"/>
  <c r="S1030" i="5"/>
  <c r="V1030" i="5"/>
  <c r="AB1030" i="5"/>
  <c r="R1031" i="5"/>
  <c r="V1031" i="5"/>
  <c r="AB1031" i="5"/>
  <c r="AB1032" i="5"/>
  <c r="S1032" i="5"/>
  <c r="T1032" i="5"/>
  <c r="AB1033" i="5"/>
  <c r="S1033" i="5"/>
  <c r="T1033" i="5"/>
  <c r="V1033" i="5"/>
  <c r="S1034" i="5"/>
  <c r="V1034" i="5"/>
  <c r="AB1034" i="5"/>
  <c r="R1035" i="5"/>
  <c r="V1035" i="5"/>
  <c r="AB1035" i="5"/>
  <c r="AB1036" i="5"/>
  <c r="S1036" i="5"/>
  <c r="T1036" i="5"/>
  <c r="AB1037" i="5"/>
  <c r="S1037" i="5"/>
  <c r="T1037" i="5"/>
  <c r="V1037" i="5"/>
  <c r="S1038" i="5"/>
  <c r="V1038" i="5"/>
  <c r="AB1038" i="5"/>
  <c r="R1039" i="5"/>
  <c r="V1039" i="5"/>
  <c r="AB1039" i="5"/>
  <c r="AB1040" i="5"/>
  <c r="S1040" i="5"/>
  <c r="T1040" i="5"/>
  <c r="AB1041" i="5"/>
  <c r="S1041" i="5"/>
  <c r="T1041" i="5"/>
  <c r="V1041" i="5"/>
  <c r="S1042" i="5"/>
  <c r="V1042" i="5"/>
  <c r="AB1042" i="5"/>
  <c r="R1043" i="5"/>
  <c r="V1043" i="5"/>
  <c r="AB1043" i="5"/>
  <c r="AB1044" i="5"/>
  <c r="S1044" i="5"/>
  <c r="T1044" i="5"/>
  <c r="AB1045" i="5"/>
  <c r="S1045" i="5"/>
  <c r="T1045" i="5"/>
  <c r="V1045" i="5"/>
  <c r="S1046" i="5"/>
  <c r="V1046" i="5"/>
  <c r="AB1046" i="5"/>
  <c r="V1047" i="5"/>
  <c r="R1047" i="5" s="1"/>
  <c r="AB1047" i="5"/>
  <c r="AB1048" i="5"/>
  <c r="S1048" i="5"/>
  <c r="T1048" i="5"/>
  <c r="AB1049" i="5"/>
  <c r="S1049" i="5"/>
  <c r="T1049" i="5"/>
  <c r="V1049" i="5"/>
  <c r="S1050" i="5"/>
  <c r="V1050" i="5"/>
  <c r="AB1050" i="5"/>
  <c r="V1051" i="5"/>
  <c r="R1051" i="5" s="1"/>
  <c r="AB1051" i="5"/>
  <c r="AB1052" i="5"/>
  <c r="S1052" i="5"/>
  <c r="AB1053" i="5"/>
  <c r="S1053" i="5"/>
  <c r="T1053" i="5"/>
  <c r="S1054" i="5"/>
  <c r="V1054" i="5"/>
  <c r="AB1054" i="5"/>
  <c r="V1055" i="5"/>
  <c r="R1055" i="5" s="1"/>
  <c r="AB1055" i="5"/>
  <c r="AB1056" i="5"/>
  <c r="AB1057" i="5"/>
  <c r="S1057" i="5"/>
  <c r="T1057" i="5"/>
  <c r="S1058" i="5"/>
  <c r="V1058" i="5"/>
  <c r="AB1058" i="5"/>
  <c r="S1059" i="5"/>
  <c r="R1059" i="5"/>
  <c r="T1059" i="5"/>
  <c r="V1059" i="5"/>
  <c r="AB1059" i="5"/>
  <c r="AB1060" i="5"/>
  <c r="V1060" i="5"/>
  <c r="X1060" i="5" s="1"/>
  <c r="R1060" i="5"/>
  <c r="T1060" i="5"/>
  <c r="AB1061" i="5"/>
  <c r="X1061" i="5"/>
  <c r="S1061" i="5"/>
  <c r="T1061" i="5"/>
  <c r="V1061" i="5"/>
  <c r="T1062" i="5"/>
  <c r="V1062" i="5"/>
  <c r="AB1062" i="5"/>
  <c r="S1063" i="5"/>
  <c r="T1063" i="5"/>
  <c r="V1063" i="5"/>
  <c r="AB1063" i="5"/>
  <c r="V1064" i="5"/>
  <c r="X1064" i="5"/>
  <c r="R1064" i="5"/>
  <c r="S1064" i="5"/>
  <c r="T1064" i="5"/>
  <c r="AB1064" i="5"/>
  <c r="S1065" i="5"/>
  <c r="T1065" i="5"/>
  <c r="T1066" i="5"/>
  <c r="R1066" i="5"/>
  <c r="S1066" i="5"/>
  <c r="V1066" i="5"/>
  <c r="X1066" i="5" s="1"/>
  <c r="AB1067" i="5"/>
  <c r="S1067" i="5"/>
  <c r="V1067" i="5"/>
  <c r="T1068" i="5"/>
  <c r="S1068" i="5"/>
  <c r="V1068" i="5"/>
  <c r="AB1068" i="5"/>
  <c r="S1069" i="5"/>
  <c r="T1069" i="5"/>
  <c r="S1070" i="5"/>
  <c r="T1070" i="5"/>
  <c r="V1070" i="5"/>
  <c r="T1071" i="5"/>
  <c r="S1071" i="5"/>
  <c r="V1071" i="5"/>
  <c r="AB1071" i="5"/>
  <c r="S1072" i="5"/>
  <c r="V1072" i="5"/>
  <c r="R1072" i="5" s="1"/>
  <c r="AB1072" i="5"/>
  <c r="S1073" i="5"/>
  <c r="T1073" i="5"/>
  <c r="S1074" i="5"/>
  <c r="T1074" i="5"/>
  <c r="V1074" i="5"/>
  <c r="T1075" i="5"/>
  <c r="S1075" i="5"/>
  <c r="V1075" i="5"/>
  <c r="AB1075" i="5"/>
  <c r="S1076" i="5"/>
  <c r="V1076" i="5"/>
  <c r="R1076" i="5" s="1"/>
  <c r="AB1076" i="5"/>
  <c r="S1077" i="5"/>
  <c r="T1077" i="5"/>
  <c r="S1078" i="5"/>
  <c r="T1078" i="5"/>
  <c r="V1078" i="5"/>
  <c r="T1079" i="5"/>
  <c r="S1079" i="5"/>
  <c r="V1079" i="5"/>
  <c r="AB1079" i="5"/>
  <c r="S1080" i="5"/>
  <c r="V1080" i="5"/>
  <c r="R1080" i="5" s="1"/>
  <c r="AB1080" i="5"/>
  <c r="S1081" i="5"/>
  <c r="T1081" i="5"/>
  <c r="S1082" i="5"/>
  <c r="T1082" i="5"/>
  <c r="V1082" i="5"/>
  <c r="T1083" i="5"/>
  <c r="S1083" i="5"/>
  <c r="V1083" i="5"/>
  <c r="AB1083" i="5"/>
  <c r="S1084" i="5"/>
  <c r="V1084" i="5"/>
  <c r="R1084" i="5" s="1"/>
  <c r="AB1084" i="5"/>
  <c r="S1085" i="5"/>
  <c r="T1085" i="5"/>
  <c r="S1086" i="5"/>
  <c r="T1086" i="5"/>
  <c r="V1086" i="5"/>
  <c r="T1087" i="5"/>
  <c r="S1087" i="5"/>
  <c r="V1087" i="5"/>
  <c r="AB1087" i="5"/>
  <c r="S1088" i="5"/>
  <c r="V1088" i="5"/>
  <c r="R1088" i="5" s="1"/>
  <c r="AB1088" i="5"/>
  <c r="S1089" i="5"/>
  <c r="T1089" i="5"/>
  <c r="S1090" i="5"/>
  <c r="T1090" i="5"/>
  <c r="V1090" i="5"/>
  <c r="T1091" i="5"/>
  <c r="S1091" i="5"/>
  <c r="V1091" i="5"/>
  <c r="AB1091" i="5"/>
  <c r="S1092" i="5"/>
  <c r="V1092" i="5"/>
  <c r="R1092" i="5" s="1"/>
  <c r="AB1092" i="5"/>
  <c r="S1093" i="5"/>
  <c r="T1093" i="5"/>
  <c r="S1094" i="5"/>
  <c r="T1094" i="5"/>
  <c r="V1094" i="5"/>
  <c r="T1095" i="5"/>
  <c r="S1095" i="5"/>
  <c r="V1095" i="5"/>
  <c r="AB1095" i="5"/>
  <c r="S1096" i="5"/>
  <c r="V1096" i="5"/>
  <c r="R1096" i="5" s="1"/>
  <c r="AB1096" i="5"/>
  <c r="S1097" i="5"/>
  <c r="T1097" i="5"/>
  <c r="S1098" i="5"/>
  <c r="T1098" i="5"/>
  <c r="V1098" i="5"/>
  <c r="T1099" i="5"/>
  <c r="S1099" i="5"/>
  <c r="V1099" i="5"/>
  <c r="AB1099" i="5"/>
  <c r="S1100" i="5"/>
  <c r="V1100" i="5"/>
  <c r="R1100" i="5" s="1"/>
  <c r="AB1100" i="5"/>
  <c r="S1101" i="5"/>
  <c r="T1101" i="5"/>
  <c r="S1102" i="5"/>
  <c r="T1102" i="5"/>
  <c r="V1102" i="5"/>
  <c r="T1103" i="5"/>
  <c r="S1103" i="5"/>
  <c r="V1103" i="5"/>
  <c r="AB1103" i="5"/>
  <c r="S1104" i="5"/>
  <c r="V1104" i="5"/>
  <c r="R1104" i="5" s="1"/>
  <c r="AB1104" i="5"/>
  <c r="S1105" i="5"/>
  <c r="T1105" i="5"/>
  <c r="S1106" i="5"/>
  <c r="T1106" i="5"/>
  <c r="V1106" i="5"/>
  <c r="T1107" i="5"/>
  <c r="S1107" i="5"/>
  <c r="V1107" i="5"/>
  <c r="AB1107" i="5"/>
  <c r="S1108" i="5"/>
  <c r="V1108" i="5"/>
  <c r="R1108" i="5" s="1"/>
  <c r="AB1108" i="5"/>
  <c r="S1109" i="5"/>
  <c r="T1109" i="5"/>
  <c r="S1110" i="5"/>
  <c r="T1110" i="5"/>
  <c r="V1110" i="5"/>
  <c r="T1111" i="5"/>
  <c r="S1111" i="5"/>
  <c r="V1111" i="5"/>
  <c r="AB1111" i="5"/>
  <c r="S1112" i="5"/>
  <c r="V1112" i="5"/>
  <c r="R1112" i="5" s="1"/>
  <c r="AB1112" i="5"/>
  <c r="S1113" i="5"/>
  <c r="T1113" i="5"/>
  <c r="S1114" i="5"/>
  <c r="T1114" i="5"/>
  <c r="V1114" i="5"/>
  <c r="T1115" i="5"/>
  <c r="S1115" i="5"/>
  <c r="V1115" i="5"/>
  <c r="AB1115" i="5"/>
  <c r="S1116" i="5"/>
  <c r="V1116" i="5"/>
  <c r="R1116" i="5" s="1"/>
  <c r="AB1116" i="5"/>
  <c r="S1117" i="5"/>
  <c r="T1117" i="5"/>
  <c r="S1118" i="5"/>
  <c r="T1118" i="5"/>
  <c r="V1118" i="5"/>
  <c r="T1119" i="5"/>
  <c r="S1119" i="5"/>
  <c r="V1119" i="5"/>
  <c r="AB1119" i="5"/>
  <c r="S1120" i="5"/>
  <c r="V1120" i="5"/>
  <c r="R1120" i="5" s="1"/>
  <c r="AB1120" i="5"/>
  <c r="S1121" i="5"/>
  <c r="T1121" i="5"/>
  <c r="S1122" i="5"/>
  <c r="T1122" i="5"/>
  <c r="V1122" i="5"/>
  <c r="T1123" i="5"/>
  <c r="S1123" i="5"/>
  <c r="V1123" i="5"/>
  <c r="AB1123" i="5"/>
  <c r="S1124" i="5"/>
  <c r="V1124" i="5"/>
  <c r="R1124" i="5" s="1"/>
  <c r="AB1124" i="5"/>
  <c r="S1125" i="5"/>
  <c r="T1125" i="5"/>
  <c r="S1126" i="5"/>
  <c r="T1126" i="5"/>
  <c r="V1126" i="5"/>
  <c r="T1127" i="5"/>
  <c r="S1127" i="5"/>
  <c r="V1127" i="5"/>
  <c r="AB1127" i="5"/>
  <c r="S1128" i="5"/>
  <c r="V1128" i="5"/>
  <c r="R1128" i="5" s="1"/>
  <c r="AB1128" i="5"/>
  <c r="S1129" i="5"/>
  <c r="T1129" i="5"/>
  <c r="S1130" i="5"/>
  <c r="T1130" i="5"/>
  <c r="V1130" i="5"/>
  <c r="T1131" i="5"/>
  <c r="S1131" i="5"/>
  <c r="V1131" i="5"/>
  <c r="AB1131" i="5"/>
  <c r="S1132" i="5"/>
  <c r="V1132" i="5"/>
  <c r="R1132" i="5" s="1"/>
  <c r="AB1132" i="5"/>
  <c r="S1133" i="5"/>
  <c r="T1133" i="5"/>
  <c r="S1134" i="5"/>
  <c r="T1134" i="5"/>
  <c r="V1134" i="5"/>
  <c r="T1135" i="5"/>
  <c r="S1135" i="5"/>
  <c r="V1135" i="5"/>
  <c r="AB1135" i="5"/>
  <c r="S1136" i="5"/>
  <c r="V1136" i="5"/>
  <c r="R1136" i="5" s="1"/>
  <c r="AB1136" i="5"/>
  <c r="S1137" i="5"/>
  <c r="T1137" i="5"/>
  <c r="S1138" i="5"/>
  <c r="T1138" i="5"/>
  <c r="V1138" i="5"/>
  <c r="T1139" i="5"/>
  <c r="S1139" i="5"/>
  <c r="V1139" i="5"/>
  <c r="AB1139" i="5"/>
  <c r="S1140" i="5"/>
  <c r="V1140" i="5"/>
  <c r="R1140" i="5" s="1"/>
  <c r="AB1140" i="5"/>
  <c r="S1141" i="5"/>
  <c r="T1141" i="5"/>
  <c r="S1142" i="5"/>
  <c r="T1142" i="5"/>
  <c r="V1142" i="5"/>
  <c r="T1143" i="5"/>
  <c r="S1143" i="5"/>
  <c r="V1143" i="5"/>
  <c r="AB1143" i="5"/>
  <c r="S1144" i="5"/>
  <c r="V1144" i="5"/>
  <c r="R1144" i="5" s="1"/>
  <c r="AB1144" i="5"/>
  <c r="S1145" i="5"/>
  <c r="T1145" i="5"/>
  <c r="S1146" i="5"/>
  <c r="T1146" i="5"/>
  <c r="V1146" i="5"/>
  <c r="T1147" i="5"/>
  <c r="S1147" i="5"/>
  <c r="V1147" i="5"/>
  <c r="AB1147" i="5"/>
  <c r="S1148" i="5"/>
  <c r="V1148" i="5"/>
  <c r="R1148" i="5" s="1"/>
  <c r="AB1148" i="5"/>
  <c r="S1149" i="5"/>
  <c r="T1149" i="5"/>
  <c r="S1150" i="5"/>
  <c r="T1150" i="5"/>
  <c r="V1150" i="5"/>
  <c r="T1151" i="5"/>
  <c r="S1151" i="5"/>
  <c r="V1151" i="5"/>
  <c r="AB1151" i="5"/>
  <c r="S1152" i="5"/>
  <c r="V1152" i="5"/>
  <c r="R1152" i="5" s="1"/>
  <c r="AB1152" i="5"/>
  <c r="S1153" i="5"/>
  <c r="T1153" i="5"/>
  <c r="S1154" i="5"/>
  <c r="T1154" i="5"/>
  <c r="T1155" i="5"/>
  <c r="S1155" i="5"/>
  <c r="V1155" i="5"/>
  <c r="AB1155" i="5"/>
  <c r="S1156" i="5"/>
  <c r="V1156" i="5"/>
  <c r="R1156" i="5" s="1"/>
  <c r="AB1156" i="5"/>
  <c r="S1157" i="5"/>
  <c r="T1157" i="5"/>
  <c r="S1158" i="5"/>
  <c r="T1158" i="5"/>
  <c r="T1159" i="5"/>
  <c r="S1159" i="5"/>
  <c r="V1159" i="5"/>
  <c r="AB1159" i="5"/>
  <c r="S1160" i="5"/>
  <c r="V1160" i="5"/>
  <c r="R1160" i="5" s="1"/>
  <c r="AB1160" i="5"/>
  <c r="S1161" i="5"/>
  <c r="T1161" i="5"/>
  <c r="S1162" i="5"/>
  <c r="T1162" i="5"/>
  <c r="T1163" i="5"/>
  <c r="S1163" i="5"/>
  <c r="V1163" i="5"/>
  <c r="AB1163" i="5"/>
  <c r="S1164" i="5"/>
  <c r="V1164" i="5"/>
  <c r="R1164" i="5" s="1"/>
  <c r="AB1164" i="5"/>
  <c r="S1165" i="5"/>
  <c r="T1165" i="5"/>
  <c r="S1166" i="5"/>
  <c r="T1166" i="5"/>
  <c r="T1167" i="5"/>
  <c r="S1167" i="5"/>
  <c r="V1167" i="5"/>
  <c r="AB1167" i="5"/>
  <c r="S1168" i="5"/>
  <c r="V1168" i="5"/>
  <c r="R1168" i="5" s="1"/>
  <c r="AB1168" i="5"/>
  <c r="S1169" i="5"/>
  <c r="T1169" i="5"/>
  <c r="S1170" i="5"/>
  <c r="T1170" i="5"/>
  <c r="T1171" i="5"/>
  <c r="S1171" i="5"/>
  <c r="V1171" i="5"/>
  <c r="AB1171" i="5"/>
  <c r="S1172" i="5"/>
  <c r="V1172" i="5"/>
  <c r="R1172" i="5" s="1"/>
  <c r="AB1172" i="5"/>
  <c r="S1173" i="5"/>
  <c r="T1173" i="5"/>
  <c r="S1174" i="5"/>
  <c r="T1174" i="5"/>
  <c r="T1175" i="5"/>
  <c r="S1175" i="5"/>
  <c r="V1175" i="5"/>
  <c r="AB1175" i="5"/>
  <c r="S1176" i="5"/>
  <c r="V1176" i="5"/>
  <c r="AB1176" i="5"/>
  <c r="S1177" i="5"/>
  <c r="T1177" i="5"/>
  <c r="AB1177" i="5"/>
  <c r="S1178" i="5"/>
  <c r="T1178" i="5"/>
  <c r="V1178" i="5"/>
  <c r="T1179" i="5"/>
  <c r="V1179" i="5"/>
  <c r="S1179" i="5"/>
  <c r="S1180" i="5"/>
  <c r="V1180" i="5"/>
  <c r="AB1180" i="5"/>
  <c r="S1181" i="5"/>
  <c r="T1181" i="5"/>
  <c r="S1182" i="5"/>
  <c r="T1182" i="5"/>
  <c r="V1182" i="5"/>
  <c r="T1183" i="5"/>
  <c r="S1183" i="5"/>
  <c r="V1183" i="5"/>
  <c r="AB1183" i="5"/>
  <c r="S1184" i="5"/>
  <c r="V1184" i="5"/>
  <c r="AB1184" i="5"/>
  <c r="S1185" i="5"/>
  <c r="T1185" i="5"/>
  <c r="AB1185" i="5"/>
  <c r="S1186" i="5"/>
  <c r="T1186" i="5"/>
  <c r="V1186" i="5"/>
  <c r="T1187" i="5"/>
  <c r="V1187" i="5"/>
  <c r="S1187" i="5"/>
  <c r="S1188" i="5"/>
  <c r="V1188" i="5"/>
  <c r="AB1188" i="5"/>
  <c r="S1189" i="5"/>
  <c r="T1189" i="5"/>
  <c r="AB1190" i="5"/>
  <c r="S1190" i="5"/>
  <c r="T1190" i="5"/>
  <c r="V1190" i="5"/>
  <c r="T1191" i="5"/>
  <c r="S1191" i="5"/>
  <c r="V1192" i="5"/>
  <c r="AB1192" i="5"/>
  <c r="S1193" i="5"/>
  <c r="T1193" i="5"/>
  <c r="S1194" i="5"/>
  <c r="T1194" i="5"/>
  <c r="T1195" i="5"/>
  <c r="AB1195" i="5"/>
  <c r="S1195" i="5"/>
  <c r="V1195" i="5"/>
  <c r="V1196" i="5"/>
  <c r="AB1197" i="5"/>
  <c r="S1197" i="5"/>
  <c r="T1197" i="5"/>
  <c r="AB1198" i="5"/>
  <c r="S1198" i="5"/>
  <c r="T1198" i="5"/>
  <c r="T1199" i="5"/>
  <c r="V1199" i="5"/>
  <c r="S1199" i="5"/>
  <c r="AB1199" i="5"/>
  <c r="R1200" i="5"/>
  <c r="V1200" i="5"/>
  <c r="AB1200" i="5"/>
  <c r="S1201" i="5"/>
  <c r="T1201" i="5"/>
  <c r="AB1201" i="5"/>
  <c r="AB1202" i="5"/>
  <c r="S1202" i="5"/>
  <c r="T1202" i="5"/>
  <c r="V1202" i="5"/>
  <c r="T1203" i="5"/>
  <c r="S1203" i="5"/>
  <c r="V1203" i="5"/>
  <c r="V1204" i="5"/>
  <c r="S1205" i="5"/>
  <c r="T1205" i="5"/>
  <c r="AB1206" i="5"/>
  <c r="S1206" i="5"/>
  <c r="T1206" i="5"/>
  <c r="T1207" i="5"/>
  <c r="S1207" i="5"/>
  <c r="V1207" i="5"/>
  <c r="AB1207" i="5"/>
  <c r="V1208" i="5"/>
  <c r="R1208" i="5" s="1"/>
  <c r="AB1208" i="5"/>
  <c r="S1209" i="5"/>
  <c r="T1209" i="5"/>
  <c r="AB1209" i="5"/>
  <c r="AB1210" i="5"/>
  <c r="S1210" i="5"/>
  <c r="T1210" i="5"/>
  <c r="V1210" i="5"/>
  <c r="T1211" i="5"/>
  <c r="S1211" i="5"/>
  <c r="V1211" i="5"/>
  <c r="AB1211" i="5"/>
  <c r="V1212" i="5"/>
  <c r="AB1212" i="5"/>
  <c r="S1213" i="5"/>
  <c r="T1213" i="5"/>
  <c r="AB1214" i="5"/>
  <c r="S1214" i="5"/>
  <c r="T1214" i="5"/>
  <c r="V1214" i="5"/>
  <c r="T1215" i="5"/>
  <c r="AB1215" i="5"/>
  <c r="S1215" i="5"/>
  <c r="V1215" i="5"/>
  <c r="T1216" i="5"/>
  <c r="AB1216" i="5"/>
  <c r="V1217" i="5"/>
  <c r="S1217" i="5"/>
  <c r="T1217" i="5"/>
  <c r="V1218" i="5"/>
  <c r="S1218" i="5"/>
  <c r="T1218" i="5"/>
  <c r="T1219" i="5"/>
  <c r="V1219" i="5"/>
  <c r="S1219" i="5"/>
  <c r="T1220" i="5"/>
  <c r="R1220" i="5"/>
  <c r="S1220" i="5"/>
  <c r="V1220" i="5"/>
  <c r="X1220" i="5" s="1"/>
  <c r="R1221" i="5"/>
  <c r="V1221" i="5"/>
  <c r="S1222" i="5"/>
  <c r="X1222" i="5"/>
  <c r="T1222" i="5"/>
  <c r="V1222" i="5"/>
  <c r="AB1222" i="5"/>
  <c r="V1223" i="5"/>
  <c r="S1223" i="5"/>
  <c r="T1223" i="5"/>
  <c r="AB1223" i="5"/>
  <c r="S1224" i="5"/>
  <c r="V1224" i="5"/>
  <c r="R1225" i="5"/>
  <c r="V1225" i="5"/>
  <c r="S1226" i="5"/>
  <c r="X1226" i="5"/>
  <c r="T1226" i="5"/>
  <c r="V1226" i="5"/>
  <c r="AB1226" i="5"/>
  <c r="V1227" i="5"/>
  <c r="S1227" i="5"/>
  <c r="T1227" i="5"/>
  <c r="AB1227" i="5"/>
  <c r="S1228" i="5"/>
  <c r="V1228" i="5"/>
  <c r="R1229" i="5"/>
  <c r="V1229" i="5"/>
  <c r="S1230" i="5"/>
  <c r="X1230" i="5"/>
  <c r="T1230" i="5"/>
  <c r="V1230" i="5"/>
  <c r="AB1230" i="5"/>
  <c r="V1231" i="5"/>
  <c r="S1231" i="5"/>
  <c r="T1231" i="5"/>
  <c r="AB1231" i="5"/>
  <c r="S1232" i="5"/>
  <c r="V1232" i="5"/>
  <c r="V1233" i="5"/>
  <c r="R1233" i="5" s="1"/>
  <c r="S1234" i="5"/>
  <c r="X1234" i="5"/>
  <c r="T1234" i="5"/>
  <c r="V1234" i="5"/>
  <c r="AB1234" i="5"/>
  <c r="V1235" i="5"/>
  <c r="S1235" i="5"/>
  <c r="T1235" i="5"/>
  <c r="AB1235" i="5"/>
  <c r="S1236" i="5"/>
  <c r="V1236" i="5"/>
  <c r="V1237" i="5"/>
  <c r="R1237" i="5" s="1"/>
  <c r="S1238" i="5"/>
  <c r="X1238" i="5"/>
  <c r="T1238" i="5"/>
  <c r="V1238" i="5"/>
  <c r="AB1238" i="5"/>
  <c r="V1239" i="5"/>
  <c r="S1239" i="5"/>
  <c r="T1239" i="5"/>
  <c r="AB1239" i="5"/>
  <c r="S1240" i="5"/>
  <c r="V1240" i="5"/>
  <c r="V1241" i="5"/>
  <c r="R1241" i="5" s="1"/>
  <c r="S1242" i="5"/>
  <c r="X1242" i="5"/>
  <c r="T1242" i="5"/>
  <c r="V1242" i="5"/>
  <c r="AB1242" i="5"/>
  <c r="V1243" i="5"/>
  <c r="S1243" i="5"/>
  <c r="T1243" i="5"/>
  <c r="AB1243" i="5"/>
  <c r="S1244" i="5"/>
  <c r="V1244" i="5"/>
  <c r="V1245" i="5"/>
  <c r="R1245" i="5" s="1"/>
  <c r="S1246" i="5"/>
  <c r="X1246" i="5"/>
  <c r="R1246" i="5"/>
  <c r="T1246" i="5"/>
  <c r="V1246" i="5"/>
  <c r="AB1246" i="5"/>
  <c r="V1247" i="5"/>
  <c r="S1247" i="5"/>
  <c r="T1247" i="5"/>
  <c r="AB1247" i="5"/>
  <c r="S1248" i="5"/>
  <c r="V1248" i="5"/>
  <c r="V1249" i="5"/>
  <c r="R1249" i="5" s="1"/>
  <c r="S1250" i="5"/>
  <c r="X1250" i="5"/>
  <c r="T1250" i="5"/>
  <c r="V1250" i="5"/>
  <c r="R1250" i="5" s="1"/>
  <c r="AB1250" i="5"/>
  <c r="V1251" i="5"/>
  <c r="S1251" i="5"/>
  <c r="T1251" i="5"/>
  <c r="AB1251" i="5"/>
  <c r="S1252" i="5"/>
  <c r="V1252" i="5"/>
  <c r="R1253" i="5"/>
  <c r="V1253" i="5"/>
  <c r="S1254" i="5"/>
  <c r="X1254" i="5"/>
  <c r="T1254" i="5"/>
  <c r="V1254" i="5"/>
  <c r="R1254" i="5" s="1"/>
  <c r="AB1254" i="5"/>
  <c r="V1255" i="5"/>
  <c r="S1255" i="5"/>
  <c r="T1255" i="5"/>
  <c r="AB1255" i="5"/>
  <c r="S1256" i="5"/>
  <c r="V1256" i="5"/>
  <c r="R1257" i="5"/>
  <c r="V1257" i="5"/>
  <c r="S1258" i="5"/>
  <c r="X1258" i="5"/>
  <c r="T1258" i="5"/>
  <c r="V1258" i="5"/>
  <c r="R1258" i="5" s="1"/>
  <c r="AB1258" i="5"/>
  <c r="V1259" i="5"/>
  <c r="S1259" i="5"/>
  <c r="T1259" i="5"/>
  <c r="AB1259" i="5"/>
  <c r="S1260" i="5"/>
  <c r="V1260" i="5"/>
  <c r="V1261" i="5"/>
  <c r="R1261" i="5" s="1"/>
  <c r="S1262" i="5"/>
  <c r="X1262" i="5"/>
  <c r="R1262" i="5"/>
  <c r="T1262" i="5"/>
  <c r="V1262" i="5"/>
  <c r="AB1262" i="5"/>
  <c r="V1263" i="5"/>
  <c r="S1263" i="5"/>
  <c r="T1263" i="5"/>
  <c r="AB1263" i="5"/>
  <c r="S1264" i="5"/>
  <c r="V1264" i="5"/>
  <c r="V1265" i="5"/>
  <c r="R1265" i="5" s="1"/>
  <c r="S1266" i="5"/>
  <c r="X1266" i="5"/>
  <c r="T1266" i="5"/>
  <c r="V1266" i="5"/>
  <c r="R1266" i="5" s="1"/>
  <c r="AB1266" i="5"/>
  <c r="V1267" i="5"/>
  <c r="S1267" i="5"/>
  <c r="T1267" i="5"/>
  <c r="AB1267" i="5"/>
  <c r="S1268" i="5"/>
  <c r="V1268" i="5"/>
  <c r="R1269" i="5"/>
  <c r="V1269" i="5"/>
  <c r="S1270" i="5"/>
  <c r="X1270" i="5"/>
  <c r="T1270" i="5"/>
  <c r="V1270" i="5"/>
  <c r="R1270" i="5" s="1"/>
  <c r="AB1270" i="5"/>
  <c r="V1271" i="5"/>
  <c r="S1271" i="5"/>
  <c r="T1271" i="5"/>
  <c r="AB1271" i="5"/>
  <c r="S1272" i="5"/>
  <c r="V1272" i="5"/>
  <c r="R1273" i="5"/>
  <c r="V1273" i="5"/>
  <c r="S1274" i="5"/>
  <c r="X1274" i="5"/>
  <c r="T1274" i="5"/>
  <c r="V1274" i="5"/>
  <c r="R1274" i="5" s="1"/>
  <c r="AB1274" i="5"/>
  <c r="V1275" i="5"/>
  <c r="S1275" i="5"/>
  <c r="T1275" i="5"/>
  <c r="AB1275" i="5"/>
  <c r="S1276" i="5"/>
  <c r="V1276" i="5"/>
  <c r="V1277" i="5"/>
  <c r="R1277" i="5" s="1"/>
  <c r="S1278" i="5"/>
  <c r="X1278" i="5"/>
  <c r="R1278" i="5"/>
  <c r="T1278" i="5"/>
  <c r="V1278" i="5"/>
  <c r="AB1278" i="5"/>
  <c r="V1279" i="5"/>
  <c r="S1279" i="5"/>
  <c r="T1279" i="5"/>
  <c r="AB1279" i="5"/>
  <c r="S1280" i="5"/>
  <c r="V1280" i="5"/>
  <c r="V1281" i="5"/>
  <c r="R1281" i="5" s="1"/>
  <c r="S1282" i="5"/>
  <c r="X1282" i="5"/>
  <c r="T1282" i="5"/>
  <c r="V1282" i="5"/>
  <c r="R1282" i="5" s="1"/>
  <c r="AB1282" i="5"/>
  <c r="V1283" i="5"/>
  <c r="S1283" i="5"/>
  <c r="T1283" i="5"/>
  <c r="AB1283" i="5"/>
  <c r="S1284" i="5"/>
  <c r="V1284" i="5"/>
  <c r="R1285" i="5"/>
  <c r="V1285" i="5"/>
  <c r="S1286" i="5"/>
  <c r="X1286" i="5"/>
  <c r="T1286" i="5"/>
  <c r="V1286" i="5"/>
  <c r="R1286" i="5" s="1"/>
  <c r="AB1286" i="5"/>
  <c r="V1287" i="5"/>
  <c r="S1287" i="5"/>
  <c r="T1287" i="5"/>
  <c r="AB1287" i="5"/>
  <c r="S1288" i="5"/>
  <c r="V1288" i="5"/>
  <c r="R1289" i="5"/>
  <c r="V1289" i="5"/>
  <c r="S1290" i="5"/>
  <c r="X1290" i="5"/>
  <c r="T1290" i="5"/>
  <c r="V1290" i="5"/>
  <c r="R1290" i="5" s="1"/>
  <c r="AB1290" i="5"/>
  <c r="V1291" i="5"/>
  <c r="S1291" i="5"/>
  <c r="T1291" i="5"/>
  <c r="AB1291" i="5"/>
  <c r="S1292" i="5"/>
  <c r="V1292" i="5"/>
  <c r="V1293" i="5"/>
  <c r="R1293" i="5" s="1"/>
  <c r="S1294" i="5"/>
  <c r="X1294" i="5"/>
  <c r="R1294" i="5"/>
  <c r="T1294" i="5"/>
  <c r="V1294" i="5"/>
  <c r="AB1294" i="5"/>
  <c r="V1295" i="5"/>
  <c r="S1295" i="5"/>
  <c r="T1295" i="5"/>
  <c r="AB1295" i="5"/>
  <c r="S1296" i="5"/>
  <c r="V1296" i="5"/>
  <c r="V1297" i="5"/>
  <c r="R1297" i="5" s="1"/>
  <c r="S1298" i="5"/>
  <c r="X1298" i="5"/>
  <c r="T1298" i="5"/>
  <c r="V1298" i="5"/>
  <c r="R1298" i="5" s="1"/>
  <c r="AB1298" i="5"/>
  <c r="V1299" i="5"/>
  <c r="S1299" i="5"/>
  <c r="T1299" i="5"/>
  <c r="AB1299" i="5"/>
  <c r="S1300" i="5"/>
  <c r="V1300" i="5"/>
  <c r="R1301" i="5"/>
  <c r="V1301" i="5"/>
  <c r="S1302" i="5"/>
  <c r="X1302" i="5"/>
  <c r="T1302" i="5"/>
  <c r="V1302" i="5"/>
  <c r="R1302" i="5" s="1"/>
  <c r="AB1302" i="5"/>
  <c r="V1303" i="5"/>
  <c r="S1303" i="5"/>
  <c r="T1303" i="5"/>
  <c r="AB1303" i="5"/>
  <c r="S1304" i="5"/>
  <c r="V1304" i="5"/>
  <c r="R1305" i="5"/>
  <c r="V1305" i="5"/>
  <c r="S1306" i="5"/>
  <c r="X1306" i="5"/>
  <c r="T1306" i="5"/>
  <c r="V1306" i="5"/>
  <c r="R1306" i="5" s="1"/>
  <c r="AB1306" i="5"/>
  <c r="V1307" i="5"/>
  <c r="S1307" i="5"/>
  <c r="T1307" i="5"/>
  <c r="AB1307" i="5"/>
  <c r="S1308" i="5"/>
  <c r="V1308" i="5"/>
  <c r="V1309" i="5"/>
  <c r="R1309" i="5" s="1"/>
  <c r="S1310" i="5"/>
  <c r="X1310" i="5"/>
  <c r="R1310" i="5"/>
  <c r="T1310" i="5"/>
  <c r="V1310" i="5"/>
  <c r="AB1310" i="5"/>
  <c r="V1311" i="5"/>
  <c r="S1311" i="5"/>
  <c r="T1311" i="5"/>
  <c r="AB1311" i="5"/>
  <c r="S1312" i="5"/>
  <c r="V1312" i="5"/>
  <c r="V1313" i="5"/>
  <c r="R1313" i="5" s="1"/>
  <c r="S1314" i="5"/>
  <c r="X1314" i="5"/>
  <c r="T1314" i="5"/>
  <c r="V1314" i="5"/>
  <c r="R1314" i="5" s="1"/>
  <c r="AB1314" i="5"/>
  <c r="V1315" i="5"/>
  <c r="S1315" i="5"/>
  <c r="T1315" i="5"/>
  <c r="AB1315" i="5"/>
  <c r="S1316" i="5"/>
  <c r="V1316" i="5"/>
  <c r="R1317" i="5"/>
  <c r="V1317" i="5"/>
  <c r="S1318" i="5"/>
  <c r="X1318" i="5"/>
  <c r="T1318" i="5"/>
  <c r="V1318" i="5"/>
  <c r="R1318" i="5" s="1"/>
  <c r="AB1318" i="5"/>
  <c r="V1319" i="5"/>
  <c r="S1319" i="5"/>
  <c r="T1319" i="5"/>
  <c r="AB1319" i="5"/>
  <c r="S1320" i="5"/>
  <c r="V1320" i="5"/>
  <c r="R1321" i="5"/>
  <c r="V1321" i="5"/>
  <c r="S1322" i="5"/>
  <c r="X1322" i="5"/>
  <c r="T1322" i="5"/>
  <c r="V1322" i="5"/>
  <c r="R1322" i="5" s="1"/>
  <c r="AB1322" i="5"/>
  <c r="V1323" i="5"/>
  <c r="S1323" i="5"/>
  <c r="T1323" i="5"/>
  <c r="AB1323" i="5"/>
  <c r="S1324" i="5"/>
  <c r="V1324" i="5"/>
  <c r="V1325" i="5"/>
  <c r="R1325" i="5" s="1"/>
  <c r="S1326" i="5"/>
  <c r="X1326" i="5"/>
  <c r="R1326" i="5"/>
  <c r="T1326" i="5"/>
  <c r="V1326" i="5"/>
  <c r="AB1326" i="5"/>
  <c r="V1327" i="5"/>
  <c r="S1327" i="5"/>
  <c r="T1327" i="5"/>
  <c r="AB1327" i="5"/>
  <c r="S1328" i="5"/>
  <c r="V1328" i="5"/>
  <c r="V1329" i="5"/>
  <c r="R1329" i="5" s="1"/>
  <c r="S1330" i="5"/>
  <c r="X1330" i="5"/>
  <c r="T1330" i="5"/>
  <c r="V1330" i="5"/>
  <c r="R1330" i="5" s="1"/>
  <c r="AB1330" i="5"/>
  <c r="V1331" i="5"/>
  <c r="S1331" i="5"/>
  <c r="T1331" i="5"/>
  <c r="AB1331" i="5"/>
  <c r="S1332" i="5"/>
  <c r="V1332" i="5"/>
  <c r="R1333" i="5"/>
  <c r="V1333" i="5"/>
  <c r="S1334" i="5"/>
  <c r="X1334" i="5"/>
  <c r="T1334" i="5"/>
  <c r="V1334" i="5"/>
  <c r="R1334" i="5" s="1"/>
  <c r="AB1334" i="5"/>
  <c r="V1335" i="5"/>
  <c r="S1335" i="5"/>
  <c r="T1335" i="5"/>
  <c r="AB1335" i="5"/>
  <c r="S1336" i="5"/>
  <c r="V1336" i="5"/>
  <c r="R1337" i="5"/>
  <c r="V1337" i="5"/>
  <c r="S1338" i="5"/>
  <c r="X1338" i="5"/>
  <c r="T1338" i="5"/>
  <c r="V1338" i="5"/>
  <c r="R1338" i="5" s="1"/>
  <c r="AB1338" i="5"/>
  <c r="V1339" i="5"/>
  <c r="S1339" i="5"/>
  <c r="T1339" i="5"/>
  <c r="AB1339" i="5"/>
  <c r="S1340" i="5"/>
  <c r="V1340" i="5"/>
  <c r="V1341" i="5"/>
  <c r="R1341" i="5" s="1"/>
  <c r="S1342" i="5"/>
  <c r="X1342" i="5"/>
  <c r="R1342" i="5"/>
  <c r="T1342" i="5"/>
  <c r="V1342" i="5"/>
  <c r="AB1342" i="5"/>
  <c r="V1343" i="5"/>
  <c r="S1343" i="5"/>
  <c r="T1343" i="5"/>
  <c r="AB1343" i="5"/>
  <c r="S1344" i="5"/>
  <c r="V1344" i="5"/>
  <c r="T1345" i="5"/>
  <c r="R1345" i="5"/>
  <c r="V1345" i="5"/>
  <c r="S1346" i="5"/>
  <c r="X1346" i="5"/>
  <c r="T1346" i="5"/>
  <c r="V1346" i="5"/>
  <c r="R1346" i="5" s="1"/>
  <c r="AB1346" i="5"/>
  <c r="V1347" i="5"/>
  <c r="S1347" i="5"/>
  <c r="T1347" i="5"/>
  <c r="AB1347" i="5"/>
  <c r="V1348" i="5"/>
  <c r="R1348" i="5"/>
  <c r="T1349" i="5"/>
  <c r="V1349" i="5"/>
  <c r="R1349" i="5" s="1"/>
  <c r="S1350" i="5"/>
  <c r="X1350" i="5"/>
  <c r="T1350" i="5"/>
  <c r="V1350" i="5"/>
  <c r="R1350" i="5" s="1"/>
  <c r="AB1350" i="5"/>
  <c r="V1351" i="5"/>
  <c r="S1351" i="5"/>
  <c r="T1351" i="5"/>
  <c r="AB1351" i="5"/>
  <c r="T1353" i="5"/>
  <c r="V1353" i="5"/>
  <c r="S1354" i="5"/>
  <c r="X1354" i="5"/>
  <c r="T1354" i="5"/>
  <c r="V1354" i="5"/>
  <c r="R1354" i="5" s="1"/>
  <c r="AB1354" i="5"/>
  <c r="V1355" i="5"/>
  <c r="S1355" i="5"/>
  <c r="T1355" i="5"/>
  <c r="AB1355" i="5"/>
  <c r="S1356" i="5"/>
  <c r="T1357" i="5"/>
  <c r="V1357" i="5"/>
  <c r="S1358" i="5"/>
  <c r="X1358" i="5"/>
  <c r="T1358" i="5"/>
  <c r="V1358" i="5"/>
  <c r="R1358" i="5" s="1"/>
  <c r="AB1358" i="5"/>
  <c r="V1359" i="5"/>
  <c r="S1359" i="5"/>
  <c r="T1359" i="5"/>
  <c r="AB1359" i="5"/>
  <c r="S1360" i="5"/>
  <c r="T1361" i="5"/>
  <c r="R1361" i="5"/>
  <c r="V1361" i="5"/>
  <c r="S1362" i="5"/>
  <c r="X1362" i="5"/>
  <c r="T1362" i="5"/>
  <c r="V1362" i="5"/>
  <c r="R1362" i="5" s="1"/>
  <c r="AB1362" i="5"/>
  <c r="V1363" i="5"/>
  <c r="S1363" i="5"/>
  <c r="T1363" i="5"/>
  <c r="AB1363" i="5"/>
  <c r="V1364" i="5"/>
  <c r="S1364" i="5"/>
  <c r="T1365" i="5"/>
  <c r="V1365" i="5"/>
  <c r="S1366" i="5"/>
  <c r="X1366" i="5"/>
  <c r="T1366" i="5"/>
  <c r="V1366" i="5"/>
  <c r="V1367" i="5"/>
  <c r="X1367" i="5"/>
  <c r="S1367" i="5"/>
  <c r="T1367" i="5"/>
  <c r="AB1367" i="5"/>
  <c r="S1368" i="5"/>
  <c r="S1369" i="5"/>
  <c r="T1369" i="5"/>
  <c r="V1370" i="5"/>
  <c r="V1371" i="5"/>
  <c r="X1371" i="5" s="1"/>
  <c r="S1371" i="5"/>
  <c r="T1371" i="5"/>
  <c r="AB1371" i="5"/>
  <c r="V1372" i="5"/>
  <c r="S1372" i="5"/>
  <c r="AB1373" i="5"/>
  <c r="S1373" i="5"/>
  <c r="V1373" i="5"/>
  <c r="S1374" i="5"/>
  <c r="X1374" i="5"/>
  <c r="T1374" i="5"/>
  <c r="V1374" i="5"/>
  <c r="R1374" i="5" s="1"/>
  <c r="AB1374" i="5"/>
  <c r="V1375" i="5"/>
  <c r="X1375" i="5"/>
  <c r="S1375" i="5"/>
  <c r="T1375" i="5"/>
  <c r="AB1375" i="5"/>
  <c r="V1376" i="5"/>
  <c r="T1377" i="5"/>
  <c r="S1378" i="5"/>
  <c r="X1378" i="5"/>
  <c r="R1378" i="5"/>
  <c r="V1378" i="5"/>
  <c r="AB1378" i="5"/>
  <c r="V1379" i="5"/>
  <c r="X1379" i="5" s="1"/>
  <c r="S1379" i="5"/>
  <c r="T1379" i="5"/>
  <c r="AB1379" i="5"/>
  <c r="V1380" i="5"/>
  <c r="R1380" i="5"/>
  <c r="AB1381" i="5"/>
  <c r="V1381" i="5"/>
  <c r="S1382" i="5"/>
  <c r="T1382" i="5"/>
  <c r="V1382" i="5"/>
  <c r="X1382" i="5" s="1"/>
  <c r="V1383" i="5"/>
  <c r="X1383" i="5" s="1"/>
  <c r="S1383" i="5"/>
  <c r="T1383" i="5"/>
  <c r="AB1383" i="5"/>
  <c r="V1384" i="5"/>
  <c r="R1384" i="5"/>
  <c r="S1384" i="5"/>
  <c r="S1385" i="5"/>
  <c r="T1385" i="5"/>
  <c r="S1386" i="5"/>
  <c r="V1386" i="5"/>
  <c r="X1386" i="5" s="1"/>
  <c r="V1387" i="5"/>
  <c r="S1387" i="5"/>
  <c r="T1387" i="5"/>
  <c r="AB1387" i="5"/>
  <c r="V1388" i="5"/>
  <c r="R1388" i="5" s="1"/>
  <c r="S1388" i="5"/>
  <c r="AB1389" i="5"/>
  <c r="S1389" i="5"/>
  <c r="T1389" i="5"/>
  <c r="V1389" i="5"/>
  <c r="R1389" i="5" s="1"/>
  <c r="S1390" i="5"/>
  <c r="X1390" i="5"/>
  <c r="T1390" i="5"/>
  <c r="V1390" i="5"/>
  <c r="R1390" i="5" s="1"/>
  <c r="AB1390" i="5"/>
  <c r="V1391" i="5"/>
  <c r="X1391" i="5"/>
  <c r="S1391" i="5"/>
  <c r="T1391" i="5"/>
  <c r="AB1391" i="5"/>
  <c r="S1392" i="5"/>
  <c r="V1392" i="5"/>
  <c r="R1392" i="5" s="1"/>
  <c r="AB1393" i="5"/>
  <c r="T1393" i="5"/>
  <c r="V1393" i="5"/>
  <c r="S1394" i="5"/>
  <c r="X1394" i="5"/>
  <c r="T1394" i="5"/>
  <c r="V1394" i="5"/>
  <c r="R1394" i="5" s="1"/>
  <c r="AB1394" i="5"/>
  <c r="V1395" i="5"/>
  <c r="X1395" i="5" s="1"/>
  <c r="S1395" i="5"/>
  <c r="T1395" i="5"/>
  <c r="AB1395" i="5"/>
  <c r="V1396" i="5"/>
  <c r="V1397" i="5"/>
  <c r="S1398" i="5"/>
  <c r="T1398" i="5"/>
  <c r="V1398" i="5"/>
  <c r="X1398" i="5" s="1"/>
  <c r="V1399" i="5"/>
  <c r="X1399" i="5"/>
  <c r="S1399" i="5"/>
  <c r="T1399" i="5"/>
  <c r="AB1399" i="5"/>
  <c r="S1400" i="5"/>
  <c r="S1401" i="5"/>
  <c r="T1401" i="5"/>
  <c r="V1402" i="5"/>
  <c r="V1403" i="5"/>
  <c r="X1403" i="5" s="1"/>
  <c r="S1403" i="5"/>
  <c r="T1403" i="5"/>
  <c r="AB1403" i="5"/>
  <c r="V1404" i="5"/>
  <c r="R1404" i="5" s="1"/>
  <c r="V1405" i="5"/>
  <c r="S1406" i="5"/>
  <c r="T1406" i="5"/>
  <c r="V1406" i="5"/>
  <c r="AB1406" i="5"/>
  <c r="S1407" i="5"/>
  <c r="T1407" i="5"/>
  <c r="R1408" i="5"/>
  <c r="S1408" i="5"/>
  <c r="V1408" i="5"/>
  <c r="T1409" i="5"/>
  <c r="S1409" i="5"/>
  <c r="V1409" i="5"/>
  <c r="AB1409" i="5"/>
  <c r="S1410" i="5"/>
  <c r="V1410" i="5"/>
  <c r="R1410" i="5" s="1"/>
  <c r="S1411" i="5"/>
  <c r="T1411" i="5"/>
  <c r="AB1412" i="5"/>
  <c r="S1412" i="5"/>
  <c r="V1412" i="5"/>
  <c r="V1413" i="5"/>
  <c r="S1413" i="5"/>
  <c r="T1413" i="5"/>
  <c r="AB1413" i="5"/>
  <c r="S1414" i="5"/>
  <c r="V1414" i="5"/>
  <c r="R1414" i="5" s="1"/>
  <c r="S1415" i="5"/>
  <c r="T1415" i="5"/>
  <c r="AB1416" i="5"/>
  <c r="S1416" i="5"/>
  <c r="V1416" i="5"/>
  <c r="V1417" i="5"/>
  <c r="S1417" i="5"/>
  <c r="T1417" i="5"/>
  <c r="AB1417" i="5"/>
  <c r="S1418" i="5"/>
  <c r="V1418" i="5"/>
  <c r="R1418" i="5" s="1"/>
  <c r="S1419" i="5"/>
  <c r="T1419" i="5"/>
  <c r="AB1420" i="5"/>
  <c r="S1420" i="5"/>
  <c r="V1420" i="5"/>
  <c r="V1421" i="5"/>
  <c r="S1421" i="5"/>
  <c r="T1421" i="5"/>
  <c r="AB1421" i="5"/>
  <c r="S1422" i="5"/>
  <c r="V1422" i="5"/>
  <c r="R1422" i="5" s="1"/>
  <c r="S1423" i="5"/>
  <c r="T1423" i="5"/>
  <c r="AB1424" i="5"/>
  <c r="S1424" i="5"/>
  <c r="V1424" i="5"/>
  <c r="V1425" i="5"/>
  <c r="S1425" i="5"/>
  <c r="T1425" i="5"/>
  <c r="AB1425" i="5"/>
  <c r="S1426" i="5"/>
  <c r="V1426" i="5"/>
  <c r="R1426" i="5" s="1"/>
  <c r="S1427" i="5"/>
  <c r="T1427" i="5"/>
  <c r="AB1428" i="5"/>
  <c r="S1428" i="5"/>
  <c r="V1428" i="5"/>
  <c r="V1429" i="5"/>
  <c r="S1429" i="5"/>
  <c r="T1429" i="5"/>
  <c r="AB1429" i="5"/>
  <c r="S1430" i="5"/>
  <c r="V1430" i="5"/>
  <c r="R1430" i="5" s="1"/>
  <c r="S1431" i="5"/>
  <c r="T1431" i="5"/>
  <c r="AB1432" i="5"/>
  <c r="S1432" i="5"/>
  <c r="V1432" i="5"/>
  <c r="V1433" i="5"/>
  <c r="S1433" i="5"/>
  <c r="T1433" i="5"/>
  <c r="AB1433" i="5"/>
  <c r="S1434" i="5"/>
  <c r="V1434" i="5"/>
  <c r="R1434" i="5" s="1"/>
  <c r="S1435" i="5"/>
  <c r="T1435" i="5"/>
  <c r="AB1436" i="5"/>
  <c r="S1436" i="5"/>
  <c r="V1436" i="5"/>
  <c r="V1437" i="5"/>
  <c r="S1437" i="5"/>
  <c r="T1437" i="5"/>
  <c r="AB1437" i="5"/>
  <c r="S1438" i="5"/>
  <c r="V1438" i="5"/>
  <c r="R1438" i="5" s="1"/>
  <c r="S1439" i="5"/>
  <c r="T1439" i="5"/>
  <c r="AB1440" i="5"/>
  <c r="S1440" i="5"/>
  <c r="V1440" i="5"/>
  <c r="V1441" i="5"/>
  <c r="S1441" i="5"/>
  <c r="T1441" i="5"/>
  <c r="AB1441" i="5"/>
  <c r="S1442" i="5"/>
  <c r="V1442" i="5"/>
  <c r="R1442" i="5" s="1"/>
  <c r="S1443" i="5"/>
  <c r="T1443" i="5"/>
  <c r="AB1444" i="5"/>
  <c r="S1444" i="5"/>
  <c r="V1444" i="5"/>
  <c r="V1445" i="5"/>
  <c r="S1445" i="5"/>
  <c r="T1445" i="5"/>
  <c r="AB1445" i="5"/>
  <c r="S1446" i="5"/>
  <c r="V1446" i="5"/>
  <c r="R1446" i="5" s="1"/>
  <c r="S1447" i="5"/>
  <c r="T1447" i="5"/>
  <c r="AB1448" i="5"/>
  <c r="S1448" i="5"/>
  <c r="V1448" i="5"/>
  <c r="V1449" i="5"/>
  <c r="S1449" i="5"/>
  <c r="T1449" i="5"/>
  <c r="AB1449" i="5"/>
  <c r="S1450" i="5"/>
  <c r="V1450" i="5"/>
  <c r="R1450" i="5" s="1"/>
  <c r="S1451" i="5"/>
  <c r="T1451" i="5"/>
  <c r="AB1452" i="5"/>
  <c r="S1452" i="5"/>
  <c r="V1452" i="5"/>
  <c r="V1453" i="5"/>
  <c r="S1453" i="5"/>
  <c r="T1453" i="5"/>
  <c r="AB1453" i="5"/>
  <c r="S1454" i="5"/>
  <c r="V1454" i="5"/>
  <c r="R1454" i="5" s="1"/>
  <c r="S1455" i="5"/>
  <c r="T1455" i="5"/>
  <c r="AB1456" i="5"/>
  <c r="S1456" i="5"/>
  <c r="V1456" i="5"/>
  <c r="V1457" i="5"/>
  <c r="S1457" i="5"/>
  <c r="T1457" i="5"/>
  <c r="AB1457" i="5"/>
  <c r="S1458" i="5"/>
  <c r="V1458" i="5"/>
  <c r="R1458" i="5" s="1"/>
  <c r="S1459" i="5"/>
  <c r="T1459" i="5"/>
  <c r="AB1460" i="5"/>
  <c r="S1460" i="5"/>
  <c r="V1460" i="5"/>
  <c r="V1461" i="5"/>
  <c r="S1461" i="5"/>
  <c r="T1461" i="5"/>
  <c r="AB1461" i="5"/>
  <c r="S1462" i="5"/>
  <c r="V1462" i="5"/>
  <c r="R1462" i="5" s="1"/>
  <c r="S1463" i="5"/>
  <c r="T1463" i="5"/>
  <c r="AB1464" i="5"/>
  <c r="S1464" i="5"/>
  <c r="V1464" i="5"/>
  <c r="V1465" i="5"/>
  <c r="S1465" i="5"/>
  <c r="T1465" i="5"/>
  <c r="AB1465" i="5"/>
  <c r="S1466" i="5"/>
  <c r="V1466" i="5"/>
  <c r="R1466" i="5" s="1"/>
  <c r="S1467" i="5"/>
  <c r="T1467" i="5"/>
  <c r="AB1468" i="5"/>
  <c r="S1468" i="5"/>
  <c r="V1468" i="5"/>
  <c r="V1469" i="5"/>
  <c r="S1469" i="5"/>
  <c r="T1469" i="5"/>
  <c r="AB1469" i="5"/>
  <c r="S1470" i="5"/>
  <c r="V1470" i="5"/>
  <c r="R1470" i="5" s="1"/>
  <c r="S1471" i="5"/>
  <c r="T1471" i="5"/>
  <c r="AB1472" i="5"/>
  <c r="S1472" i="5"/>
  <c r="V1472" i="5"/>
  <c r="V1473" i="5"/>
  <c r="S1473" i="5"/>
  <c r="T1473" i="5"/>
  <c r="AB1473" i="5"/>
  <c r="S1474" i="5"/>
  <c r="V1474" i="5"/>
  <c r="R1474" i="5" s="1"/>
  <c r="S1475" i="5"/>
  <c r="T1475" i="5"/>
  <c r="AB1476" i="5"/>
  <c r="S1476" i="5"/>
  <c r="V1476" i="5"/>
  <c r="V1477" i="5"/>
  <c r="S1477" i="5"/>
  <c r="T1477" i="5"/>
  <c r="AB1477" i="5"/>
  <c r="S1478" i="5"/>
  <c r="V1478" i="5"/>
  <c r="R1478" i="5" s="1"/>
  <c r="S1479" i="5"/>
  <c r="T1479" i="5"/>
  <c r="AB1480" i="5"/>
  <c r="V1480" i="5"/>
  <c r="V1481" i="5"/>
  <c r="S1481" i="5"/>
  <c r="T1481" i="5"/>
  <c r="AB1481" i="5"/>
  <c r="S1482" i="5"/>
  <c r="V1482" i="5"/>
  <c r="R1482" i="5" s="1"/>
  <c r="S1483" i="5"/>
  <c r="T1483" i="5"/>
  <c r="AB1484" i="5"/>
  <c r="V1484" i="5"/>
  <c r="V1485" i="5"/>
  <c r="S1485" i="5"/>
  <c r="T1485" i="5"/>
  <c r="AB1485" i="5"/>
  <c r="S1486" i="5"/>
  <c r="V1486" i="5"/>
  <c r="R1486" i="5" s="1"/>
  <c r="S1487" i="5"/>
  <c r="T1487" i="5"/>
  <c r="AB1488" i="5"/>
  <c r="V1488" i="5"/>
  <c r="V1489" i="5"/>
  <c r="S1489" i="5"/>
  <c r="T1489" i="5"/>
  <c r="AB1489" i="5"/>
  <c r="S1490" i="5"/>
  <c r="V1490" i="5"/>
  <c r="R1490" i="5" s="1"/>
  <c r="S1491" i="5"/>
  <c r="T1491" i="5"/>
  <c r="AB1492" i="5"/>
  <c r="V1492" i="5"/>
  <c r="V1493" i="5"/>
  <c r="S1493" i="5"/>
  <c r="T1493" i="5"/>
  <c r="AB1493" i="5"/>
  <c r="S1494" i="5"/>
  <c r="V1494" i="5"/>
  <c r="R1494" i="5" s="1"/>
  <c r="S1495" i="5"/>
  <c r="T1495" i="5"/>
  <c r="AB1496" i="5"/>
  <c r="V1496" i="5"/>
  <c r="V1497" i="5"/>
  <c r="S1497" i="5"/>
  <c r="T1497" i="5"/>
  <c r="AB1497" i="5"/>
  <c r="S1498" i="5"/>
  <c r="V1498" i="5"/>
  <c r="R1498" i="5" s="1"/>
  <c r="S1499" i="5"/>
  <c r="T1499" i="5"/>
  <c r="AB1500" i="5"/>
  <c r="V1500" i="5"/>
  <c r="V1501" i="5"/>
  <c r="S1501" i="5"/>
  <c r="T1501" i="5"/>
  <c r="AB1501" i="5"/>
  <c r="S1502" i="5"/>
  <c r="V1502" i="5"/>
  <c r="R1502" i="5" s="1"/>
  <c r="S1503" i="5"/>
  <c r="T1503" i="5"/>
  <c r="AB1504" i="5"/>
  <c r="V1504" i="5"/>
  <c r="V1505" i="5"/>
  <c r="S1505" i="5"/>
  <c r="T1505" i="5"/>
  <c r="AB1505" i="5"/>
  <c r="S1506" i="5"/>
  <c r="V1506" i="5"/>
  <c r="R1506" i="5" s="1"/>
  <c r="S1507" i="5"/>
  <c r="T1507" i="5"/>
  <c r="AB1508" i="5"/>
  <c r="V1508" i="5"/>
  <c r="V1509" i="5"/>
  <c r="S1509" i="5"/>
  <c r="T1509" i="5"/>
  <c r="AB1509" i="5"/>
  <c r="S1510" i="5"/>
  <c r="V1510" i="5"/>
  <c r="R1510" i="5" s="1"/>
  <c r="S1511" i="5"/>
  <c r="T1511" i="5"/>
  <c r="AB1512" i="5"/>
  <c r="V1512" i="5"/>
  <c r="S1513" i="5"/>
  <c r="T1513" i="5"/>
  <c r="AB1513" i="5"/>
  <c r="S1514" i="5"/>
  <c r="V1514" i="5"/>
  <c r="AB1515" i="5"/>
  <c r="S1515" i="5"/>
  <c r="T1515" i="5"/>
  <c r="AB1516" i="5"/>
  <c r="V1516" i="5"/>
  <c r="S1517" i="5"/>
  <c r="T1517" i="5"/>
  <c r="AB1517" i="5"/>
  <c r="S1518" i="5"/>
  <c r="V1518" i="5"/>
  <c r="S1519" i="5"/>
  <c r="T1519" i="5"/>
  <c r="AB1519" i="5"/>
  <c r="AB1520" i="5"/>
  <c r="V1520" i="5"/>
  <c r="AB1521" i="5"/>
  <c r="S1521" i="5"/>
  <c r="T1521" i="5"/>
  <c r="S1522" i="5"/>
  <c r="V1522" i="5"/>
  <c r="S1523" i="5"/>
  <c r="T1523" i="5"/>
  <c r="AB1524" i="5"/>
  <c r="V1524" i="5"/>
  <c r="S1525" i="5"/>
  <c r="T1525" i="5"/>
  <c r="V1526" i="5"/>
  <c r="R1526" i="5" s="1"/>
  <c r="S1527" i="5"/>
  <c r="T1527" i="5"/>
  <c r="AB1527" i="5"/>
  <c r="AB1528" i="5"/>
  <c r="V1528" i="5"/>
  <c r="S1529" i="5"/>
  <c r="T1529" i="5"/>
  <c r="AB1529" i="5"/>
  <c r="V1530" i="5"/>
  <c r="S1531" i="5"/>
  <c r="T1531" i="5"/>
  <c r="AB1532" i="5"/>
  <c r="V1532" i="5"/>
  <c r="AB1533" i="5"/>
  <c r="S1533" i="5"/>
  <c r="T1533" i="5"/>
  <c r="R1534" i="5"/>
  <c r="V1534" i="5"/>
  <c r="S1535" i="5"/>
  <c r="T1535" i="5"/>
  <c r="AB1535" i="5"/>
  <c r="AB1536" i="5"/>
  <c r="V1536" i="5"/>
  <c r="S1537" i="5"/>
  <c r="T1537" i="5"/>
  <c r="AB1537" i="5"/>
  <c r="V1538" i="5"/>
  <c r="AB1539" i="5"/>
  <c r="S1539" i="5"/>
  <c r="T1539" i="5"/>
  <c r="AB1540" i="5"/>
  <c r="V1540" i="5"/>
  <c r="S1541" i="5"/>
  <c r="T1541" i="5"/>
  <c r="R1542" i="5"/>
  <c r="V1542" i="5"/>
  <c r="S1543" i="5"/>
  <c r="T1543" i="5"/>
  <c r="AB1543" i="5"/>
  <c r="AB1544" i="5"/>
  <c r="V1544" i="5"/>
  <c r="S1545" i="5"/>
  <c r="T1545" i="5"/>
  <c r="AB1545" i="5"/>
  <c r="V1546" i="5"/>
  <c r="S1547" i="5"/>
  <c r="T1547" i="5"/>
  <c r="AB1547" i="5"/>
  <c r="V1548" i="5"/>
  <c r="S1549" i="5"/>
  <c r="T1549" i="5"/>
  <c r="AB1549" i="5"/>
  <c r="V1550" i="5"/>
  <c r="S1551" i="5"/>
  <c r="T1551" i="5"/>
  <c r="AB1551" i="5"/>
  <c r="V1552" i="5"/>
  <c r="S1553" i="5"/>
  <c r="T1553" i="5"/>
  <c r="AB1553" i="5"/>
  <c r="V1554" i="5"/>
  <c r="S1555" i="5"/>
  <c r="T1555" i="5"/>
  <c r="AB1555" i="5"/>
  <c r="V1556" i="5"/>
  <c r="S1557" i="5"/>
  <c r="T1557" i="5"/>
  <c r="AB1557" i="5"/>
  <c r="V1558" i="5"/>
  <c r="S1559" i="5"/>
  <c r="T1559" i="5"/>
  <c r="AB1559" i="5"/>
  <c r="S1560" i="5"/>
  <c r="V1560" i="5"/>
  <c r="S1561" i="5"/>
  <c r="T1561" i="5"/>
  <c r="V1561" i="5"/>
  <c r="AB1561" i="5"/>
  <c r="AB1562" i="5"/>
  <c r="R1562" i="5"/>
  <c r="V1562" i="5"/>
  <c r="S1563" i="5"/>
  <c r="T1563" i="5"/>
  <c r="AB1563" i="5"/>
  <c r="S1565" i="5"/>
  <c r="T1565" i="5"/>
  <c r="V1565" i="5"/>
  <c r="AB1565" i="5"/>
  <c r="AB1566" i="5"/>
  <c r="V1566" i="5"/>
  <c r="R1566" i="5" s="1"/>
  <c r="S1567" i="5"/>
  <c r="T1567" i="5"/>
  <c r="AB1567" i="5"/>
  <c r="V1568" i="5"/>
  <c r="S1568" i="5"/>
  <c r="S1569" i="5"/>
  <c r="T1569" i="5"/>
  <c r="V1569" i="5"/>
  <c r="AB1569" i="5"/>
  <c r="V1570" i="5"/>
  <c r="R1570" i="5" s="1"/>
  <c r="S1571" i="5"/>
  <c r="T1571" i="5"/>
  <c r="AB1571" i="5"/>
  <c r="V1572" i="5"/>
  <c r="R1572" i="5" s="1"/>
  <c r="S1573" i="5"/>
  <c r="T1573" i="5"/>
  <c r="V1573" i="5"/>
  <c r="AB1573" i="5"/>
  <c r="AB1574" i="5"/>
  <c r="R1574" i="5"/>
  <c r="V1574" i="5"/>
  <c r="S1575" i="5"/>
  <c r="T1575" i="5"/>
  <c r="AB1575" i="5"/>
  <c r="S1576" i="5"/>
  <c r="V1576" i="5"/>
  <c r="S1577" i="5"/>
  <c r="T1577" i="5"/>
  <c r="V1577" i="5"/>
  <c r="AB1577" i="5"/>
  <c r="AB1578" i="5"/>
  <c r="V1578" i="5"/>
  <c r="R1578" i="5" s="1"/>
  <c r="S1579" i="5"/>
  <c r="T1579" i="5"/>
  <c r="AB1579" i="5"/>
  <c r="S1581" i="5"/>
  <c r="T1581" i="5"/>
  <c r="V1581" i="5"/>
  <c r="AB1581" i="5"/>
  <c r="R1582" i="5"/>
  <c r="V1582" i="5"/>
  <c r="S1583" i="5"/>
  <c r="T1583" i="5"/>
  <c r="AB1583" i="5"/>
  <c r="V1584" i="5"/>
  <c r="S1584" i="5"/>
  <c r="S1585" i="5"/>
  <c r="T1585" i="5"/>
  <c r="V1585" i="5"/>
  <c r="AB1585" i="5"/>
  <c r="R1586" i="5"/>
  <c r="V1586" i="5"/>
  <c r="S1587" i="5"/>
  <c r="T1587" i="5"/>
  <c r="AB1587" i="5"/>
  <c r="R1588" i="5"/>
  <c r="V1588" i="5"/>
  <c r="S1589" i="5"/>
  <c r="T1589" i="5"/>
  <c r="V1589" i="5"/>
  <c r="AB1589" i="5"/>
  <c r="AB1590" i="5"/>
  <c r="V1590" i="5"/>
  <c r="R1590" i="5" s="1"/>
  <c r="S1591" i="5"/>
  <c r="T1591" i="5"/>
  <c r="AB1591" i="5"/>
  <c r="T1592" i="5"/>
  <c r="S1592" i="5"/>
  <c r="S1593" i="5"/>
  <c r="T1593" i="5"/>
  <c r="V1593" i="5"/>
  <c r="R1593" i="5" s="1"/>
  <c r="AB1593" i="5"/>
  <c r="AB1594" i="5"/>
  <c r="S1594" i="5"/>
  <c r="T1594" i="5"/>
  <c r="AB1595" i="5"/>
  <c r="X1595" i="5"/>
  <c r="T1595" i="5"/>
  <c r="V1595" i="5"/>
  <c r="V1596" i="5"/>
  <c r="X1597" i="5"/>
  <c r="T1597" i="5"/>
  <c r="V1597" i="5"/>
  <c r="R1597" i="5" s="1"/>
  <c r="AB1598" i="5"/>
  <c r="V1598" i="5"/>
  <c r="X1598" i="5"/>
  <c r="T1598" i="5"/>
  <c r="AB1599" i="5"/>
  <c r="X1599" i="5"/>
  <c r="T1599" i="5"/>
  <c r="V1599" i="5"/>
  <c r="V1600" i="5"/>
  <c r="R1600" i="5" s="1"/>
  <c r="X1601" i="5"/>
  <c r="V1601" i="5"/>
  <c r="R1601" i="5" s="1"/>
  <c r="AB1602" i="5"/>
  <c r="V1602" i="5"/>
  <c r="X1602" i="5" s="1"/>
  <c r="T1602" i="5"/>
  <c r="B1603" i="5"/>
  <c r="AB1603" i="5" s="1"/>
  <c r="C1603" i="5"/>
  <c r="E1603" i="5"/>
  <c r="X1603" i="5" s="1"/>
  <c r="G1603" i="5"/>
  <c r="I1603" i="5"/>
  <c r="T1603" i="5"/>
  <c r="V1603" i="5"/>
  <c r="H1603" i="5" s="1"/>
  <c r="B1604" i="5"/>
  <c r="C1604" i="5"/>
  <c r="V1604" i="5" s="1"/>
  <c r="I1604" i="5"/>
  <c r="B1605" i="5"/>
  <c r="C1605" i="5"/>
  <c r="E1605" i="5"/>
  <c r="X1605" i="5" s="1"/>
  <c r="G1605" i="5"/>
  <c r="I1605" i="5"/>
  <c r="J1605" i="5"/>
  <c r="R1605" i="5"/>
  <c r="T1605" i="5"/>
  <c r="V1605" i="5"/>
  <c r="F1605" i="5" s="1"/>
  <c r="B1606" i="5"/>
  <c r="AB1606" i="5" s="1"/>
  <c r="C1606" i="5"/>
  <c r="V1606" i="5" s="1"/>
  <c r="E1606" i="5"/>
  <c r="X1606" i="5" s="1"/>
  <c r="G1606" i="5"/>
  <c r="T1606" i="5"/>
  <c r="B1607" i="5"/>
  <c r="AB1607" i="5" s="1"/>
  <c r="C1607" i="5"/>
  <c r="E1607" i="5"/>
  <c r="X1607" i="5" s="1"/>
  <c r="G1607" i="5"/>
  <c r="I1607" i="5"/>
  <c r="T1607" i="5"/>
  <c r="V1607" i="5"/>
  <c r="H1607" i="5" s="1"/>
  <c r="B1608" i="5"/>
  <c r="C1608" i="5"/>
  <c r="V1608" i="5" s="1"/>
  <c r="I1608" i="5" s="1"/>
  <c r="B1609" i="5"/>
  <c r="C1609" i="5"/>
  <c r="E1609" i="5"/>
  <c r="X1609" i="5" s="1"/>
  <c r="G1609" i="5"/>
  <c r="I1609" i="5"/>
  <c r="J1609" i="5"/>
  <c r="R1609" i="5"/>
  <c r="V1609" i="5"/>
  <c r="F1609" i="5" s="1"/>
  <c r="B1610" i="5"/>
  <c r="AB1610" i="5" s="1"/>
  <c r="C1610" i="5"/>
  <c r="V1610" i="5" s="1"/>
  <c r="E1610" i="5"/>
  <c r="X1610" i="5" s="1"/>
  <c r="T1610" i="5"/>
  <c r="B1611" i="5"/>
  <c r="AB1611" i="5" s="1"/>
  <c r="C1611" i="5"/>
  <c r="E1611" i="5"/>
  <c r="X1611" i="5" s="1"/>
  <c r="G1611" i="5"/>
  <c r="I1611" i="5"/>
  <c r="T1611" i="5"/>
  <c r="V1611" i="5"/>
  <c r="H1611" i="5" s="1"/>
  <c r="B1612" i="5"/>
  <c r="C1612" i="5"/>
  <c r="V1612" i="5" s="1"/>
  <c r="I1612" i="5" s="1"/>
  <c r="R1612" i="5"/>
  <c r="B1613" i="5"/>
  <c r="C1613" i="5"/>
  <c r="E1613" i="5"/>
  <c r="X1613" i="5" s="1"/>
  <c r="G1613" i="5"/>
  <c r="I1613" i="5"/>
  <c r="J1613" i="5"/>
  <c r="R1613" i="5"/>
  <c r="V1613" i="5"/>
  <c r="F1613" i="5" s="1"/>
  <c r="B1614" i="5"/>
  <c r="AB1614" i="5" s="1"/>
  <c r="C1614" i="5"/>
  <c r="V1614" i="5" s="1"/>
  <c r="E1614" i="5" s="1"/>
  <c r="X1614" i="5" s="1"/>
  <c r="T1614" i="5"/>
  <c r="B1615" i="5"/>
  <c r="AB1615" i="5" s="1"/>
  <c r="C1615" i="5"/>
  <c r="E1615" i="5"/>
  <c r="X1615" i="5" s="1"/>
  <c r="G1615" i="5"/>
  <c r="I1615" i="5"/>
  <c r="T1615" i="5"/>
  <c r="V1615" i="5"/>
  <c r="H1615" i="5" s="1"/>
  <c r="B1616" i="5"/>
  <c r="C1616" i="5"/>
  <c r="V1616" i="5" s="1"/>
  <c r="B1617" i="5"/>
  <c r="C1617" i="5"/>
  <c r="E1617" i="5"/>
  <c r="X1617" i="5" s="1"/>
  <c r="G1617" i="5"/>
  <c r="I1617" i="5"/>
  <c r="J1617" i="5"/>
  <c r="R1617" i="5"/>
  <c r="T1617" i="5"/>
  <c r="V1617" i="5"/>
  <c r="F1617" i="5" s="1"/>
  <c r="B1618" i="5"/>
  <c r="AB1618" i="5" s="1"/>
  <c r="C1618" i="5"/>
  <c r="V1618" i="5" s="1"/>
  <c r="E1618" i="5" s="1"/>
  <c r="X1618" i="5" s="1"/>
  <c r="G1618" i="5"/>
  <c r="T1618" i="5"/>
  <c r="B1619" i="5"/>
  <c r="AB1619" i="5" s="1"/>
  <c r="C1619" i="5"/>
  <c r="E1619" i="5"/>
  <c r="X1619" i="5" s="1"/>
  <c r="G1619" i="5"/>
  <c r="I1619" i="5"/>
  <c r="T1619" i="5"/>
  <c r="V1619" i="5"/>
  <c r="H1619" i="5" s="1"/>
  <c r="B1620" i="5"/>
  <c r="C1620" i="5"/>
  <c r="V1620" i="5" s="1"/>
  <c r="I1620" i="5" s="1"/>
  <c r="R1620" i="5"/>
  <c r="B1621" i="5"/>
  <c r="C1621" i="5"/>
  <c r="E1621" i="5"/>
  <c r="X1621" i="5" s="1"/>
  <c r="G1621" i="5"/>
  <c r="I1621" i="5"/>
  <c r="J1621" i="5"/>
  <c r="R1621" i="5"/>
  <c r="T1621" i="5"/>
  <c r="V1621" i="5"/>
  <c r="F1621" i="5" s="1"/>
  <c r="B1622" i="5"/>
  <c r="AB1622" i="5" s="1"/>
  <c r="C1622" i="5"/>
  <c r="V1622" i="5" s="1"/>
  <c r="T1622" i="5"/>
  <c r="B1623" i="5"/>
  <c r="AB1623" i="5" s="1"/>
  <c r="C1623" i="5"/>
  <c r="E1623" i="5"/>
  <c r="X1623" i="5" s="1"/>
  <c r="G1623" i="5"/>
  <c r="I1623" i="5"/>
  <c r="T1623" i="5"/>
  <c r="V1623" i="5"/>
  <c r="H1623" i="5" s="1"/>
  <c r="B1624" i="5"/>
  <c r="C1624" i="5"/>
  <c r="V1624" i="5" s="1"/>
  <c r="I1624" i="5"/>
  <c r="R1624" i="5"/>
  <c r="B1625" i="5"/>
  <c r="C1625" i="5"/>
  <c r="E1625" i="5"/>
  <c r="X1625" i="5" s="1"/>
  <c r="G1625" i="5"/>
  <c r="I1625" i="5"/>
  <c r="J1625" i="5"/>
  <c r="R1625" i="5"/>
  <c r="T1625" i="5"/>
  <c r="V1625" i="5"/>
  <c r="F1625" i="5" s="1"/>
  <c r="B1626" i="5"/>
  <c r="AB1626" i="5" s="1"/>
  <c r="C1626" i="5"/>
  <c r="V1626" i="5" s="1"/>
  <c r="E1626" i="5" s="1"/>
  <c r="X1626" i="5" s="1"/>
  <c r="G1626" i="5"/>
  <c r="T1626" i="5"/>
  <c r="B1627" i="5"/>
  <c r="AB1627" i="5" s="1"/>
  <c r="C1627" i="5"/>
  <c r="E1627" i="5"/>
  <c r="X1627" i="5" s="1"/>
  <c r="G1627" i="5"/>
  <c r="I1627" i="5"/>
  <c r="T1627" i="5"/>
  <c r="V1627" i="5"/>
  <c r="H1627" i="5" s="1"/>
  <c r="B1628" i="5"/>
  <c r="C1628" i="5"/>
  <c r="V1628" i="5" s="1"/>
  <c r="I1628" i="5" s="1"/>
  <c r="B1629" i="5"/>
  <c r="C1629" i="5"/>
  <c r="E1629" i="5"/>
  <c r="X1629" i="5" s="1"/>
  <c r="G1629" i="5"/>
  <c r="I1629" i="5"/>
  <c r="J1629" i="5"/>
  <c r="R1629" i="5"/>
  <c r="T1629" i="5"/>
  <c r="V1629" i="5"/>
  <c r="F1629" i="5" s="1"/>
  <c r="B1630" i="5"/>
  <c r="AB1630" i="5" s="1"/>
  <c r="C1630" i="5"/>
  <c r="V1630" i="5" s="1"/>
  <c r="E1630" i="5"/>
  <c r="X1630" i="5" s="1"/>
  <c r="G1630" i="5"/>
  <c r="T1630" i="5"/>
  <c r="B1631" i="5"/>
  <c r="AB1631" i="5" s="1"/>
  <c r="C1631" i="5"/>
  <c r="E1631" i="5"/>
  <c r="X1631" i="5" s="1"/>
  <c r="G1631" i="5"/>
  <c r="I1631" i="5"/>
  <c r="R1631" i="5"/>
  <c r="T1631" i="5"/>
  <c r="V1631" i="5"/>
  <c r="H1631" i="5" s="1"/>
  <c r="B1632" i="5"/>
  <c r="C1632" i="5"/>
  <c r="V1632" i="5" s="1"/>
  <c r="I1632" i="5" s="1"/>
  <c r="R1632" i="5"/>
  <c r="B1633" i="5"/>
  <c r="C1633" i="5"/>
  <c r="E1633" i="5"/>
  <c r="X1633" i="5" s="1"/>
  <c r="G1633" i="5"/>
  <c r="I1633" i="5"/>
  <c r="J1633" i="5"/>
  <c r="R1633" i="5"/>
  <c r="V1633" i="5"/>
  <c r="F1633" i="5" s="1"/>
  <c r="B1634" i="5"/>
  <c r="AB1634" i="5" s="1"/>
  <c r="C1634" i="5"/>
  <c r="V1634" i="5" s="1"/>
  <c r="E1634" i="5" s="1"/>
  <c r="X1634" i="5" s="1"/>
  <c r="T1634" i="5"/>
  <c r="B1635" i="5"/>
  <c r="AB1635" i="5" s="1"/>
  <c r="C1635" i="5"/>
  <c r="E1635" i="5"/>
  <c r="X1635" i="5" s="1"/>
  <c r="G1635" i="5"/>
  <c r="I1635" i="5"/>
  <c r="R1635" i="5"/>
  <c r="T1635" i="5"/>
  <c r="V1635" i="5"/>
  <c r="H1635" i="5" s="1"/>
  <c r="B1636" i="5"/>
  <c r="C1636" i="5"/>
  <c r="V1636" i="5" s="1"/>
  <c r="R1636" i="5" s="1"/>
  <c r="I1636" i="5"/>
  <c r="B1637" i="5"/>
  <c r="C1637" i="5"/>
  <c r="E1637" i="5"/>
  <c r="X1637" i="5" s="1"/>
  <c r="G1637" i="5"/>
  <c r="I1637" i="5"/>
  <c r="J1637" i="5"/>
  <c r="R1637" i="5"/>
  <c r="T1637" i="5"/>
  <c r="V1637" i="5"/>
  <c r="F1637" i="5" s="1"/>
  <c r="B1638" i="5"/>
  <c r="AB1638" i="5" s="1"/>
  <c r="C1638" i="5"/>
  <c r="V1638" i="5" s="1"/>
  <c r="E1638" i="5"/>
  <c r="X1638" i="5" s="1"/>
  <c r="G1638" i="5"/>
  <c r="T1638" i="5"/>
  <c r="B1639" i="5"/>
  <c r="AB1639" i="5" s="1"/>
  <c r="C1639" i="5"/>
  <c r="E1639" i="5"/>
  <c r="X1639" i="5" s="1"/>
  <c r="G1639" i="5"/>
  <c r="I1639" i="5"/>
  <c r="R1639" i="5"/>
  <c r="T1639" i="5"/>
  <c r="V1639" i="5"/>
  <c r="H1639" i="5" s="1"/>
  <c r="B1640" i="5"/>
  <c r="C1640" i="5"/>
  <c r="V1640" i="5" s="1"/>
  <c r="I1640" i="5" s="1"/>
  <c r="R1640" i="5"/>
  <c r="B1641" i="5"/>
  <c r="C1641" i="5"/>
  <c r="E1641" i="5"/>
  <c r="X1641" i="5" s="1"/>
  <c r="G1641" i="5"/>
  <c r="I1641" i="5"/>
  <c r="J1641" i="5"/>
  <c r="R1641" i="5"/>
  <c r="V1641" i="5"/>
  <c r="F1641" i="5" s="1"/>
  <c r="B1642" i="5"/>
  <c r="AB1642" i="5" s="1"/>
  <c r="C1642" i="5"/>
  <c r="V1642" i="5" s="1"/>
  <c r="E1642" i="5" s="1"/>
  <c r="X1642" i="5" s="1"/>
  <c r="T1642" i="5"/>
  <c r="B1643" i="5"/>
  <c r="AB1643" i="5" s="1"/>
  <c r="C1643" i="5"/>
  <c r="E1643" i="5"/>
  <c r="X1643" i="5" s="1"/>
  <c r="G1643" i="5"/>
  <c r="I1643" i="5"/>
  <c r="R1643" i="5"/>
  <c r="T1643" i="5"/>
  <c r="V1643" i="5"/>
  <c r="H1643" i="5" s="1"/>
  <c r="B1644" i="5"/>
  <c r="C1644" i="5"/>
  <c r="V1644" i="5" s="1"/>
  <c r="I1644" i="5"/>
  <c r="R1644" i="5"/>
  <c r="B1645" i="5"/>
  <c r="C1645" i="5"/>
  <c r="E1645" i="5"/>
  <c r="X1645" i="5" s="1"/>
  <c r="G1645" i="5"/>
  <c r="I1645" i="5"/>
  <c r="J1645" i="5"/>
  <c r="R1645" i="5"/>
  <c r="T1645" i="5"/>
  <c r="V1645" i="5"/>
  <c r="F1645" i="5" s="1"/>
  <c r="B1646" i="5"/>
  <c r="AB1646" i="5" s="1"/>
  <c r="C1646" i="5"/>
  <c r="V1646" i="5" s="1"/>
  <c r="E1646" i="5"/>
  <c r="X1646" i="5" s="1"/>
  <c r="G1646" i="5"/>
  <c r="T1646" i="5"/>
  <c r="B1647" i="5"/>
  <c r="AB1647" i="5" s="1"/>
  <c r="C1647" i="5"/>
  <c r="E1647" i="5"/>
  <c r="X1647" i="5" s="1"/>
  <c r="G1647" i="5"/>
  <c r="I1647" i="5"/>
  <c r="R1647" i="5"/>
  <c r="T1647" i="5"/>
  <c r="V1647" i="5"/>
  <c r="H1647" i="5" s="1"/>
  <c r="B1648" i="5"/>
  <c r="C1648" i="5"/>
  <c r="V1648" i="5" s="1"/>
  <c r="I1648" i="5"/>
  <c r="R1648" i="5"/>
  <c r="B1649" i="5"/>
  <c r="C1649" i="5"/>
  <c r="E1649" i="5"/>
  <c r="X1649" i="5" s="1"/>
  <c r="G1649" i="5"/>
  <c r="I1649" i="5"/>
  <c r="J1649" i="5"/>
  <c r="R1649" i="5"/>
  <c r="V1649" i="5"/>
  <c r="F1649" i="5" s="1"/>
  <c r="B1650" i="5"/>
  <c r="AB1650" i="5" s="1"/>
  <c r="C1650" i="5"/>
  <c r="V1650" i="5" s="1"/>
  <c r="E1650" i="5" s="1"/>
  <c r="X1650" i="5" s="1"/>
  <c r="T1650" i="5"/>
  <c r="B1651" i="5"/>
  <c r="AB1651" i="5" s="1"/>
  <c r="C1651" i="5"/>
  <c r="E1651" i="5"/>
  <c r="X1651" i="5" s="1"/>
  <c r="G1651" i="5"/>
  <c r="I1651" i="5"/>
  <c r="R1651" i="5"/>
  <c r="T1651" i="5"/>
  <c r="V1651" i="5"/>
  <c r="H1651" i="5" s="1"/>
  <c r="B1652" i="5"/>
  <c r="C1652" i="5"/>
  <c r="V1652" i="5" s="1"/>
  <c r="I1652" i="5"/>
  <c r="R1652" i="5"/>
  <c r="B1653" i="5"/>
  <c r="C1653" i="5"/>
  <c r="E1653" i="5"/>
  <c r="X1653" i="5" s="1"/>
  <c r="G1653" i="5"/>
  <c r="I1653" i="5"/>
  <c r="J1653" i="5"/>
  <c r="R1653" i="5"/>
  <c r="T1653" i="5"/>
  <c r="V1653" i="5"/>
  <c r="F1653" i="5" s="1"/>
  <c r="B1654" i="5"/>
  <c r="AB1654" i="5" s="1"/>
  <c r="C1654" i="5"/>
  <c r="V1654" i="5" s="1"/>
  <c r="E1654" i="5"/>
  <c r="X1654" i="5" s="1"/>
  <c r="G1654" i="5"/>
  <c r="T1654" i="5"/>
  <c r="B1655" i="5"/>
  <c r="AB1655" i="5" s="1"/>
  <c r="C1655" i="5"/>
  <c r="E1655" i="5"/>
  <c r="X1655" i="5" s="1"/>
  <c r="G1655" i="5"/>
  <c r="I1655" i="5"/>
  <c r="R1655" i="5"/>
  <c r="T1655" i="5"/>
  <c r="V1655" i="5"/>
  <c r="H1655" i="5" s="1"/>
  <c r="B1656" i="5"/>
  <c r="C1656" i="5"/>
  <c r="E1656" i="5"/>
  <c r="X1656" i="5" s="1"/>
  <c r="G1656" i="5"/>
  <c r="H1656" i="5"/>
  <c r="I1656" i="5"/>
  <c r="R1656" i="5"/>
  <c r="V1656" i="5"/>
  <c r="J1656" i="5" s="1"/>
  <c r="B1657" i="5"/>
  <c r="C1657" i="5"/>
  <c r="E1657" i="5"/>
  <c r="X1657" i="5" s="1"/>
  <c r="G1657" i="5"/>
  <c r="I1657" i="5"/>
  <c r="J1657" i="5"/>
  <c r="R1657" i="5"/>
  <c r="V1657" i="5"/>
  <c r="F1657" i="5" s="1"/>
  <c r="B1658" i="5"/>
  <c r="AB1658" i="5" s="1"/>
  <c r="C1658" i="5"/>
  <c r="V1658" i="5" s="1"/>
  <c r="E1658" i="5"/>
  <c r="X1658" i="5" s="1"/>
  <c r="T1658" i="5"/>
  <c r="B1659" i="5"/>
  <c r="AB1659" i="5" s="1"/>
  <c r="C1659" i="5"/>
  <c r="E1659" i="5"/>
  <c r="X1659" i="5" s="1"/>
  <c r="G1659" i="5"/>
  <c r="I1659" i="5"/>
  <c r="R1659" i="5"/>
  <c r="T1659" i="5"/>
  <c r="V1659" i="5"/>
  <c r="H1659" i="5" s="1"/>
  <c r="B1660" i="5"/>
  <c r="C1660" i="5"/>
  <c r="V1660" i="5" s="1"/>
  <c r="I1660" i="5"/>
  <c r="R1660" i="5"/>
  <c r="B1661" i="5"/>
  <c r="C1661" i="5"/>
  <c r="E1661" i="5"/>
  <c r="X1661" i="5" s="1"/>
  <c r="G1661" i="5"/>
  <c r="I1661" i="5"/>
  <c r="J1661" i="5"/>
  <c r="R1661" i="5"/>
  <c r="T1661" i="5"/>
  <c r="V1661" i="5"/>
  <c r="F1661" i="5" s="1"/>
  <c r="B1662" i="5"/>
  <c r="AB1662" i="5" s="1"/>
  <c r="C1662" i="5"/>
  <c r="V1662" i="5" s="1"/>
  <c r="E1662" i="5" s="1"/>
  <c r="X1662" i="5" s="1"/>
  <c r="T1662" i="5"/>
  <c r="B1663" i="5"/>
  <c r="AB1663" i="5" s="1"/>
  <c r="C1663" i="5"/>
  <c r="E1663" i="5"/>
  <c r="X1663" i="5" s="1"/>
  <c r="G1663" i="5"/>
  <c r="I1663" i="5"/>
  <c r="R1663" i="5"/>
  <c r="T1663" i="5"/>
  <c r="V1663" i="5"/>
  <c r="H1663" i="5" s="1"/>
  <c r="B1664" i="5"/>
  <c r="C1664" i="5"/>
  <c r="V1664" i="5" s="1"/>
  <c r="I1664" i="5" s="1"/>
  <c r="B1665" i="5"/>
  <c r="C1665" i="5"/>
  <c r="E1665" i="5"/>
  <c r="X1665" i="5" s="1"/>
  <c r="G1665" i="5"/>
  <c r="I1665" i="5"/>
  <c r="J1665" i="5"/>
  <c r="R1665" i="5"/>
  <c r="V1665" i="5"/>
  <c r="F1665" i="5" s="1"/>
  <c r="B1666" i="5"/>
  <c r="AB1666" i="5" s="1"/>
  <c r="C1666" i="5"/>
  <c r="V1666" i="5" s="1"/>
  <c r="E1666" i="5"/>
  <c r="X1666" i="5" s="1"/>
  <c r="T1666" i="5"/>
  <c r="B1667" i="5"/>
  <c r="AB1667" i="5" s="1"/>
  <c r="C1667" i="5"/>
  <c r="E1667" i="5"/>
  <c r="X1667" i="5" s="1"/>
  <c r="G1667" i="5"/>
  <c r="I1667" i="5"/>
  <c r="R1667" i="5"/>
  <c r="T1667" i="5"/>
  <c r="V1667" i="5"/>
  <c r="H1667" i="5" s="1"/>
  <c r="B1668" i="5"/>
  <c r="C1668" i="5"/>
  <c r="V1668" i="5" s="1"/>
  <c r="I1668" i="5"/>
  <c r="R1668" i="5"/>
  <c r="B1669" i="5"/>
  <c r="C1669" i="5"/>
  <c r="E1669" i="5"/>
  <c r="X1669" i="5" s="1"/>
  <c r="G1669" i="5"/>
  <c r="I1669" i="5"/>
  <c r="J1669" i="5"/>
  <c r="R1669" i="5"/>
  <c r="T1669" i="5"/>
  <c r="V1669" i="5"/>
  <c r="F1669" i="5" s="1"/>
  <c r="B1670" i="5"/>
  <c r="AB1670" i="5" s="1"/>
  <c r="C1670" i="5"/>
  <c r="V1670" i="5" s="1"/>
  <c r="E1670" i="5" s="1"/>
  <c r="X1670" i="5" s="1"/>
  <c r="T1670" i="5"/>
  <c r="B1671" i="5"/>
  <c r="AB1671" i="5" s="1"/>
  <c r="C1671" i="5"/>
  <c r="E1671" i="5"/>
  <c r="X1671" i="5" s="1"/>
  <c r="G1671" i="5"/>
  <c r="I1671" i="5"/>
  <c r="R1671" i="5"/>
  <c r="T1671" i="5"/>
  <c r="V1671" i="5"/>
  <c r="H1671" i="5" s="1"/>
  <c r="B1672" i="5"/>
  <c r="C1672" i="5"/>
  <c r="V1672" i="5" s="1"/>
  <c r="R1672" i="5" s="1"/>
  <c r="I1672" i="5"/>
  <c r="B1673" i="5"/>
  <c r="C1673" i="5"/>
  <c r="E1673" i="5"/>
  <c r="X1673" i="5" s="1"/>
  <c r="G1673" i="5"/>
  <c r="I1673" i="5"/>
  <c r="J1673" i="5"/>
  <c r="R1673" i="5"/>
  <c r="V1673" i="5"/>
  <c r="F1673" i="5" s="1"/>
  <c r="B1674" i="5"/>
  <c r="AB1674" i="5" s="1"/>
  <c r="C1674" i="5"/>
  <c r="V1674" i="5" s="1"/>
  <c r="E1674" i="5"/>
  <c r="X1674" i="5" s="1"/>
  <c r="T1674" i="5"/>
  <c r="B1675" i="5"/>
  <c r="AB1675" i="5" s="1"/>
  <c r="C1675" i="5"/>
  <c r="E1675" i="5"/>
  <c r="X1675" i="5" s="1"/>
  <c r="G1675" i="5"/>
  <c r="I1675" i="5"/>
  <c r="R1675" i="5"/>
  <c r="T1675" i="5"/>
  <c r="V1675" i="5"/>
  <c r="H1675" i="5" s="1"/>
  <c r="B1676" i="5"/>
  <c r="C1676" i="5"/>
  <c r="V1676" i="5" s="1"/>
  <c r="I1676" i="5"/>
  <c r="R1676" i="5"/>
  <c r="B1677" i="5"/>
  <c r="C1677" i="5"/>
  <c r="E1677" i="5"/>
  <c r="X1677" i="5" s="1"/>
  <c r="G1677" i="5"/>
  <c r="I1677" i="5"/>
  <c r="J1677" i="5"/>
  <c r="R1677" i="5"/>
  <c r="T1677" i="5"/>
  <c r="V1677" i="5"/>
  <c r="F1677" i="5" s="1"/>
  <c r="B1678" i="5"/>
  <c r="AB1678" i="5" s="1"/>
  <c r="C1678" i="5"/>
  <c r="V1678" i="5" s="1"/>
  <c r="E1678" i="5" s="1"/>
  <c r="X1678" i="5" s="1"/>
  <c r="T1678" i="5"/>
  <c r="B1679" i="5"/>
  <c r="AB1679" i="5" s="1"/>
  <c r="C1679" i="5"/>
  <c r="E1679" i="5"/>
  <c r="X1679" i="5" s="1"/>
  <c r="G1679" i="5"/>
  <c r="I1679" i="5"/>
  <c r="R1679" i="5"/>
  <c r="T1679" i="5"/>
  <c r="V1679" i="5"/>
  <c r="H1679" i="5" s="1"/>
  <c r="B1680" i="5"/>
  <c r="C1680" i="5"/>
  <c r="V1680" i="5" s="1"/>
  <c r="R1680" i="5" s="1"/>
  <c r="I1680" i="5"/>
  <c r="B1681" i="5"/>
  <c r="C1681" i="5"/>
  <c r="E1681" i="5"/>
  <c r="X1681" i="5" s="1"/>
  <c r="G1681" i="5"/>
  <c r="I1681" i="5"/>
  <c r="J1681" i="5"/>
  <c r="R1681" i="5"/>
  <c r="V1681" i="5"/>
  <c r="F1681" i="5" s="1"/>
  <c r="B1682" i="5"/>
  <c r="AB1682" i="5" s="1"/>
  <c r="C1682" i="5"/>
  <c r="V1682" i="5" s="1"/>
  <c r="E1682" i="5"/>
  <c r="X1682" i="5" s="1"/>
  <c r="T1682" i="5"/>
  <c r="B1683" i="5"/>
  <c r="AB1683" i="5" s="1"/>
  <c r="C1683" i="5"/>
  <c r="E1683" i="5"/>
  <c r="X1683" i="5" s="1"/>
  <c r="G1683" i="5"/>
  <c r="I1683" i="5"/>
  <c r="R1683" i="5"/>
  <c r="T1683" i="5"/>
  <c r="V1683" i="5"/>
  <c r="H1683" i="5" s="1"/>
  <c r="B1684" i="5"/>
  <c r="C1684" i="5"/>
  <c r="V1684" i="5" s="1"/>
  <c r="I1684" i="5"/>
  <c r="R1684" i="5"/>
  <c r="B1685" i="5"/>
  <c r="C1685" i="5"/>
  <c r="E1685" i="5"/>
  <c r="X1685" i="5" s="1"/>
  <c r="G1685" i="5"/>
  <c r="I1685" i="5"/>
  <c r="J1685" i="5"/>
  <c r="R1685" i="5"/>
  <c r="T1685" i="5"/>
  <c r="V1685" i="5"/>
  <c r="F1685" i="5" s="1"/>
  <c r="B1686" i="5"/>
  <c r="AB1686" i="5" s="1"/>
  <c r="C1686" i="5"/>
  <c r="V1686" i="5" s="1"/>
  <c r="E1686" i="5" s="1"/>
  <c r="X1686" i="5" s="1"/>
  <c r="T1686" i="5"/>
  <c r="B1687" i="5"/>
  <c r="AB1687" i="5" s="1"/>
  <c r="C1687" i="5"/>
  <c r="E1687" i="5"/>
  <c r="X1687" i="5" s="1"/>
  <c r="G1687" i="5"/>
  <c r="I1687" i="5"/>
  <c r="R1687" i="5"/>
  <c r="T1687" i="5"/>
  <c r="V1687" i="5"/>
  <c r="H1687" i="5" s="1"/>
  <c r="B1688" i="5"/>
  <c r="C1688" i="5"/>
  <c r="V1688" i="5" s="1"/>
  <c r="R1688" i="5" s="1"/>
  <c r="I1688" i="5"/>
  <c r="B1689" i="5"/>
  <c r="C1689" i="5"/>
  <c r="E1689" i="5"/>
  <c r="X1689" i="5" s="1"/>
  <c r="G1689" i="5"/>
  <c r="I1689" i="5"/>
  <c r="J1689" i="5"/>
  <c r="R1689" i="5"/>
  <c r="V1689" i="5"/>
  <c r="F1689" i="5" s="1"/>
  <c r="B1690" i="5"/>
  <c r="C1690" i="5"/>
  <c r="V1690" i="5" s="1"/>
  <c r="B1691" i="5"/>
  <c r="AB1691" i="5" s="1"/>
  <c r="C1691" i="5"/>
  <c r="E1691" i="5"/>
  <c r="X1691" i="5" s="1"/>
  <c r="G1691" i="5"/>
  <c r="I1691" i="5"/>
  <c r="R1691" i="5"/>
  <c r="T1691" i="5"/>
  <c r="V1691" i="5"/>
  <c r="H1691" i="5" s="1"/>
  <c r="B1692" i="5"/>
  <c r="C1692" i="5"/>
  <c r="V1692" i="5" s="1"/>
  <c r="B1693" i="5"/>
  <c r="C1693" i="5"/>
  <c r="E1693" i="5"/>
  <c r="X1693" i="5" s="1"/>
  <c r="G1693" i="5"/>
  <c r="I1693" i="5"/>
  <c r="J1693" i="5"/>
  <c r="R1693" i="5"/>
  <c r="V1693" i="5"/>
  <c r="F1693" i="5" s="1"/>
  <c r="B1694" i="5"/>
  <c r="C1694" i="5"/>
  <c r="V1694" i="5" s="1"/>
  <c r="E1694" i="5"/>
  <c r="X1694" i="5" s="1"/>
  <c r="T1694" i="5"/>
  <c r="B1695" i="5"/>
  <c r="AB1695" i="5" s="1"/>
  <c r="C1695" i="5"/>
  <c r="E1695" i="5"/>
  <c r="X1695" i="5" s="1"/>
  <c r="G1695" i="5"/>
  <c r="I1695" i="5"/>
  <c r="R1695" i="5"/>
  <c r="T1695" i="5"/>
  <c r="V1695" i="5"/>
  <c r="H1695" i="5" s="1"/>
  <c r="B1696" i="5"/>
  <c r="C1696" i="5"/>
  <c r="E1696" i="5"/>
  <c r="X1696" i="5" s="1"/>
  <c r="G1696" i="5"/>
  <c r="H1696" i="5"/>
  <c r="I1696" i="5"/>
  <c r="R1696" i="5"/>
  <c r="V1696" i="5"/>
  <c r="J1696" i="5" s="1"/>
  <c r="B1697" i="5"/>
  <c r="C1697" i="5"/>
  <c r="E1697" i="5"/>
  <c r="X1697" i="5" s="1"/>
  <c r="G1697" i="5"/>
  <c r="H1697" i="5"/>
  <c r="I1697" i="5"/>
  <c r="J1697" i="5"/>
  <c r="R1697" i="5"/>
  <c r="T1697" i="5"/>
  <c r="V1697" i="5"/>
  <c r="F1697" i="5" s="1"/>
  <c r="B1698" i="5"/>
  <c r="C1698" i="5"/>
  <c r="V1698" i="5" s="1"/>
  <c r="G1698" i="5" s="1"/>
  <c r="E1698" i="5"/>
  <c r="X1698" i="5" s="1"/>
  <c r="T1698" i="5"/>
  <c r="B1699" i="5"/>
  <c r="AB1699" i="5" s="1"/>
  <c r="C1699" i="5"/>
  <c r="E1699" i="5"/>
  <c r="X1699" i="5" s="1"/>
  <c r="G1699" i="5"/>
  <c r="I1699" i="5"/>
  <c r="R1699" i="5"/>
  <c r="T1699" i="5"/>
  <c r="V1699" i="5"/>
  <c r="H1699" i="5" s="1"/>
  <c r="B1700" i="5"/>
  <c r="C1700" i="5"/>
  <c r="E1700" i="5"/>
  <c r="X1700" i="5" s="1"/>
  <c r="G1700" i="5"/>
  <c r="H1700" i="5"/>
  <c r="I1700" i="5"/>
  <c r="R1700" i="5"/>
  <c r="V1700" i="5"/>
  <c r="J1700" i="5" s="1"/>
  <c r="B1701" i="5"/>
  <c r="C1701" i="5"/>
  <c r="E1701" i="5"/>
  <c r="X1701" i="5" s="1"/>
  <c r="G1701" i="5"/>
  <c r="H1701" i="5"/>
  <c r="I1701" i="5"/>
  <c r="J1701" i="5"/>
  <c r="R1701" i="5"/>
  <c r="T1701" i="5"/>
  <c r="V1701" i="5"/>
  <c r="F1701" i="5" s="1"/>
  <c r="B1702" i="5"/>
  <c r="C1702" i="5"/>
  <c r="V1702" i="5" s="1"/>
  <c r="E1702" i="5"/>
  <c r="X1702" i="5" s="1"/>
  <c r="G1702" i="5"/>
  <c r="R1702" i="5"/>
  <c r="T1702" i="5"/>
  <c r="B1703" i="5"/>
  <c r="AB1703" i="5" s="1"/>
  <c r="C1703" i="5"/>
  <c r="E1703" i="5"/>
  <c r="X1703" i="5" s="1"/>
  <c r="G1703" i="5"/>
  <c r="I1703" i="5"/>
  <c r="R1703" i="5"/>
  <c r="T1703" i="5"/>
  <c r="V1703" i="5"/>
  <c r="H1703" i="5" s="1"/>
  <c r="B1704" i="5"/>
  <c r="C1704" i="5"/>
  <c r="E1704" i="5"/>
  <c r="X1704" i="5" s="1"/>
  <c r="G1704" i="5"/>
  <c r="H1704" i="5"/>
  <c r="I1704" i="5"/>
  <c r="R1704" i="5"/>
  <c r="V1704" i="5"/>
  <c r="J1704" i="5" s="1"/>
  <c r="B1705" i="5"/>
  <c r="C1705" i="5"/>
  <c r="E1705" i="5"/>
  <c r="X1705" i="5" s="1"/>
  <c r="G1705" i="5"/>
  <c r="H1705" i="5"/>
  <c r="I1705" i="5"/>
  <c r="J1705" i="5"/>
  <c r="R1705" i="5"/>
  <c r="T1705" i="5"/>
  <c r="V1705" i="5"/>
  <c r="F1705" i="5" s="1"/>
  <c r="B1706" i="5"/>
  <c r="C1706" i="5"/>
  <c r="V1706" i="5" s="1"/>
  <c r="B1707" i="5"/>
  <c r="AB1707" i="5" s="1"/>
  <c r="C1707" i="5"/>
  <c r="E1707" i="5"/>
  <c r="X1707" i="5" s="1"/>
  <c r="G1707" i="5"/>
  <c r="I1707" i="5"/>
  <c r="R1707" i="5"/>
  <c r="T1707" i="5"/>
  <c r="V1707" i="5"/>
  <c r="H1707" i="5" s="1"/>
  <c r="B1708" i="5"/>
  <c r="C1708" i="5"/>
  <c r="E1708" i="5"/>
  <c r="X1708" i="5" s="1"/>
  <c r="G1708" i="5"/>
  <c r="H1708" i="5"/>
  <c r="I1708" i="5"/>
  <c r="R1708" i="5"/>
  <c r="V1708" i="5"/>
  <c r="J1708" i="5" s="1"/>
  <c r="B1709" i="5"/>
  <c r="C1709" i="5"/>
  <c r="E1709" i="5"/>
  <c r="X1709" i="5" s="1"/>
  <c r="G1709" i="5"/>
  <c r="H1709" i="5"/>
  <c r="I1709" i="5"/>
  <c r="J1709" i="5"/>
  <c r="R1709" i="5"/>
  <c r="T1709" i="5"/>
  <c r="V1709" i="5"/>
  <c r="F1709" i="5" s="1"/>
  <c r="B1710" i="5"/>
  <c r="C1710" i="5"/>
  <c r="V1710" i="5" s="1"/>
  <c r="E1710" i="5" s="1"/>
  <c r="X1710" i="5" s="1"/>
  <c r="T1710" i="5"/>
  <c r="B1711" i="5"/>
  <c r="AB1711" i="5" s="1"/>
  <c r="C1711" i="5"/>
  <c r="E1711" i="5"/>
  <c r="X1711" i="5" s="1"/>
  <c r="G1711" i="5"/>
  <c r="I1711" i="5"/>
  <c r="R1711" i="5"/>
  <c r="T1711" i="5"/>
  <c r="V1711" i="5"/>
  <c r="H1711" i="5" s="1"/>
  <c r="B1712" i="5"/>
  <c r="C1712" i="5"/>
  <c r="E1712" i="5"/>
  <c r="X1712" i="5" s="1"/>
  <c r="G1712" i="5"/>
  <c r="H1712" i="5"/>
  <c r="I1712" i="5"/>
  <c r="R1712" i="5"/>
  <c r="V1712" i="5"/>
  <c r="J1712" i="5" s="1"/>
  <c r="B1713" i="5"/>
  <c r="C1713" i="5"/>
  <c r="E1713" i="5"/>
  <c r="X1713" i="5" s="1"/>
  <c r="G1713" i="5"/>
  <c r="H1713" i="5"/>
  <c r="I1713" i="5"/>
  <c r="J1713" i="5"/>
  <c r="R1713" i="5"/>
  <c r="T1713" i="5"/>
  <c r="V1713" i="5"/>
  <c r="F1713" i="5" s="1"/>
  <c r="B1714" i="5"/>
  <c r="C1714" i="5"/>
  <c r="V1714" i="5" s="1"/>
  <c r="E1714" i="5"/>
  <c r="X1714" i="5" s="1"/>
  <c r="G1714" i="5"/>
  <c r="T1714" i="5"/>
  <c r="B1715" i="5"/>
  <c r="AB1715" i="5" s="1"/>
  <c r="C1715" i="5"/>
  <c r="E1715" i="5"/>
  <c r="X1715" i="5" s="1"/>
  <c r="G1715" i="5"/>
  <c r="I1715" i="5"/>
  <c r="R1715" i="5"/>
  <c r="T1715" i="5"/>
  <c r="V1715" i="5"/>
  <c r="H1715" i="5" s="1"/>
  <c r="B1716" i="5"/>
  <c r="C1716" i="5"/>
  <c r="E1716" i="5"/>
  <c r="X1716" i="5" s="1"/>
  <c r="G1716" i="5"/>
  <c r="H1716" i="5"/>
  <c r="I1716" i="5"/>
  <c r="R1716" i="5"/>
  <c r="V1716" i="5"/>
  <c r="J1716" i="5" s="1"/>
  <c r="B1717" i="5"/>
  <c r="C1717" i="5"/>
  <c r="E1717" i="5"/>
  <c r="X1717" i="5" s="1"/>
  <c r="G1717" i="5"/>
  <c r="H1717" i="5"/>
  <c r="I1717" i="5"/>
  <c r="J1717" i="5"/>
  <c r="R1717" i="5"/>
  <c r="T1717" i="5"/>
  <c r="V1717" i="5"/>
  <c r="F1717" i="5" s="1"/>
  <c r="B1718" i="5"/>
  <c r="C1718" i="5"/>
  <c r="V1718" i="5" s="1"/>
  <c r="R1718" i="5" s="1"/>
  <c r="E1718" i="5"/>
  <c r="X1718" i="5" s="1"/>
  <c r="G1718" i="5"/>
  <c r="B1719" i="5"/>
  <c r="AB1719" i="5" s="1"/>
  <c r="C1719" i="5"/>
  <c r="E1719" i="5"/>
  <c r="X1719" i="5" s="1"/>
  <c r="G1719" i="5"/>
  <c r="I1719" i="5"/>
  <c r="R1719" i="5"/>
  <c r="T1719" i="5"/>
  <c r="V1719" i="5"/>
  <c r="H1719" i="5" s="1"/>
  <c r="B1720" i="5"/>
  <c r="C1720" i="5"/>
  <c r="E1720" i="5"/>
  <c r="X1720" i="5" s="1"/>
  <c r="G1720" i="5"/>
  <c r="H1720" i="5"/>
  <c r="I1720" i="5"/>
  <c r="R1720" i="5"/>
  <c r="V1720" i="5"/>
  <c r="J1720" i="5" s="1"/>
  <c r="B1721" i="5"/>
  <c r="C1721" i="5"/>
  <c r="E1721" i="5"/>
  <c r="X1721" i="5" s="1"/>
  <c r="G1721" i="5"/>
  <c r="H1721" i="5"/>
  <c r="I1721" i="5"/>
  <c r="J1721" i="5"/>
  <c r="R1721" i="5"/>
  <c r="T1721" i="5"/>
  <c r="V1721" i="5"/>
  <c r="F1721" i="5" s="1"/>
  <c r="B1722" i="5"/>
  <c r="C1722" i="5"/>
  <c r="V1722" i="5" s="1"/>
  <c r="E1722" i="5"/>
  <c r="X1722" i="5" s="1"/>
  <c r="G1722" i="5"/>
  <c r="R1722" i="5"/>
  <c r="T1722" i="5"/>
  <c r="B1723" i="5"/>
  <c r="AB1723" i="5" s="1"/>
  <c r="C1723" i="5"/>
  <c r="E1723" i="5"/>
  <c r="X1723" i="5" s="1"/>
  <c r="G1723" i="5"/>
  <c r="I1723" i="5"/>
  <c r="R1723" i="5"/>
  <c r="T1723" i="5"/>
  <c r="V1723" i="5"/>
  <c r="H1723" i="5" s="1"/>
  <c r="B1724" i="5"/>
  <c r="C1724" i="5"/>
  <c r="E1724" i="5"/>
  <c r="X1724" i="5" s="1"/>
  <c r="G1724" i="5"/>
  <c r="H1724" i="5"/>
  <c r="I1724" i="5"/>
  <c r="R1724" i="5"/>
  <c r="V1724" i="5"/>
  <c r="J1724" i="5" s="1"/>
  <c r="B1725" i="5"/>
  <c r="C1725" i="5"/>
  <c r="E1725" i="5"/>
  <c r="G1725" i="5"/>
  <c r="H1725" i="5"/>
  <c r="I1725" i="5"/>
  <c r="J1725" i="5"/>
  <c r="R1725" i="5"/>
  <c r="T1725" i="5"/>
  <c r="V1725" i="5"/>
  <c r="F1725" i="5" s="1"/>
  <c r="X1725" i="5"/>
  <c r="B1726" i="5"/>
  <c r="C1726" i="5"/>
  <c r="V1726" i="5" s="1"/>
  <c r="I1726" i="5" s="1"/>
  <c r="E1726" i="5"/>
  <c r="X1726" i="5" s="1"/>
  <c r="G1726" i="5"/>
  <c r="R1726" i="5"/>
  <c r="B1727" i="5"/>
  <c r="C1727" i="5"/>
  <c r="E1727" i="5"/>
  <c r="X1727" i="5" s="1"/>
  <c r="G1727" i="5"/>
  <c r="I1727" i="5"/>
  <c r="R1727" i="5"/>
  <c r="V1727" i="5"/>
  <c r="H1727" i="5" s="1"/>
  <c r="B1728" i="5"/>
  <c r="C1728" i="5"/>
  <c r="E1728" i="5"/>
  <c r="X1728" i="5" s="1"/>
  <c r="G1728" i="5"/>
  <c r="H1728" i="5"/>
  <c r="I1728" i="5"/>
  <c r="R1728" i="5"/>
  <c r="T1728" i="5"/>
  <c r="V1728" i="5"/>
  <c r="J1728" i="5" s="1"/>
  <c r="B1729" i="5"/>
  <c r="C1729" i="5"/>
  <c r="E1729" i="5"/>
  <c r="G1729" i="5"/>
  <c r="H1729" i="5"/>
  <c r="I1729" i="5"/>
  <c r="J1729" i="5"/>
  <c r="R1729" i="5"/>
  <c r="T1729" i="5"/>
  <c r="V1729" i="5"/>
  <c r="F1729" i="5" s="1"/>
  <c r="X1729" i="5"/>
  <c r="B1730" i="5"/>
  <c r="C1730" i="5"/>
  <c r="V1730" i="5" s="1"/>
  <c r="E1730" i="5"/>
  <c r="X1730" i="5" s="1"/>
  <c r="B1731" i="5"/>
  <c r="C1731" i="5"/>
  <c r="E1731" i="5"/>
  <c r="X1731" i="5" s="1"/>
  <c r="G1731" i="5"/>
  <c r="I1731" i="5"/>
  <c r="R1731" i="5"/>
  <c r="V1731" i="5"/>
  <c r="H1731" i="5" s="1"/>
  <c r="B1732" i="5"/>
  <c r="C1732" i="5"/>
  <c r="E1732" i="5"/>
  <c r="X1732" i="5" s="1"/>
  <c r="G1732" i="5"/>
  <c r="H1732" i="5"/>
  <c r="I1732" i="5"/>
  <c r="R1732" i="5"/>
  <c r="V1732" i="5"/>
  <c r="J1732" i="5" s="1"/>
  <c r="B1733" i="5"/>
  <c r="C1733" i="5"/>
  <c r="E1733" i="5"/>
  <c r="X1733" i="5" s="1"/>
  <c r="G1733" i="5"/>
  <c r="H1733" i="5"/>
  <c r="I1733" i="5"/>
  <c r="J1733" i="5"/>
  <c r="R1733" i="5"/>
  <c r="T1733" i="5"/>
  <c r="V1733" i="5"/>
  <c r="F1733" i="5" s="1"/>
  <c r="B1734" i="5"/>
  <c r="C1734" i="5"/>
  <c r="V1734" i="5" s="1"/>
  <c r="E1734" i="5"/>
  <c r="X1734" i="5" s="1"/>
  <c r="G1734" i="5"/>
  <c r="I1734" i="5"/>
  <c r="T1734" i="5"/>
  <c r="B1735" i="5"/>
  <c r="C1735" i="5"/>
  <c r="E1735" i="5"/>
  <c r="X1735" i="5" s="1"/>
  <c r="G1735" i="5"/>
  <c r="I1735" i="5"/>
  <c r="R1735" i="5"/>
  <c r="T1735" i="5"/>
  <c r="V1735" i="5"/>
  <c r="H1735" i="5" s="1"/>
  <c r="B1736" i="5"/>
  <c r="C1736" i="5"/>
  <c r="E1736" i="5"/>
  <c r="X1736" i="5" s="1"/>
  <c r="G1736" i="5"/>
  <c r="H1736" i="5"/>
  <c r="I1736" i="5"/>
  <c r="R1736" i="5"/>
  <c r="V1736" i="5"/>
  <c r="J1736" i="5" s="1"/>
  <c r="B1737" i="5"/>
  <c r="C1737" i="5"/>
  <c r="E1737" i="5"/>
  <c r="G1737" i="5"/>
  <c r="H1737" i="5"/>
  <c r="I1737" i="5"/>
  <c r="J1737" i="5"/>
  <c r="R1737" i="5"/>
  <c r="T1737" i="5"/>
  <c r="V1737" i="5"/>
  <c r="F1737" i="5" s="1"/>
  <c r="X1737" i="5"/>
  <c r="B1738" i="5"/>
  <c r="C1738" i="5"/>
  <c r="V1738" i="5" s="1"/>
  <c r="E1738" i="5" s="1"/>
  <c r="X1738" i="5" s="1"/>
  <c r="R1738" i="5"/>
  <c r="T1738" i="5"/>
  <c r="B1739" i="5"/>
  <c r="C1739" i="5"/>
  <c r="E1739" i="5"/>
  <c r="X1739" i="5" s="1"/>
  <c r="G1739" i="5"/>
  <c r="I1739" i="5"/>
  <c r="R1739" i="5"/>
  <c r="T1739" i="5"/>
  <c r="V1739" i="5"/>
  <c r="H1739" i="5" s="1"/>
  <c r="B1740" i="5"/>
  <c r="C1740" i="5"/>
  <c r="E1740" i="5"/>
  <c r="X1740" i="5" s="1"/>
  <c r="G1740" i="5"/>
  <c r="H1740" i="5"/>
  <c r="I1740" i="5"/>
  <c r="R1740" i="5"/>
  <c r="V1740" i="5"/>
  <c r="J1740" i="5" s="1"/>
  <c r="B1741" i="5"/>
  <c r="C1741" i="5"/>
  <c r="E1741" i="5"/>
  <c r="G1741" i="5"/>
  <c r="H1741" i="5"/>
  <c r="I1741" i="5"/>
  <c r="J1741" i="5"/>
  <c r="R1741" i="5"/>
  <c r="T1741" i="5"/>
  <c r="V1741" i="5"/>
  <c r="F1741" i="5" s="1"/>
  <c r="X1741" i="5"/>
  <c r="B1742" i="5"/>
  <c r="C1742" i="5"/>
  <c r="V1742" i="5" s="1"/>
  <c r="I1742" i="5" s="1"/>
  <c r="E1742" i="5"/>
  <c r="X1742" i="5" s="1"/>
  <c r="G1742" i="5"/>
  <c r="R1742" i="5"/>
  <c r="B1743" i="5"/>
  <c r="C1743" i="5"/>
  <c r="E1743" i="5"/>
  <c r="X1743" i="5" s="1"/>
  <c r="G1743" i="5"/>
  <c r="I1743" i="5"/>
  <c r="R1743" i="5"/>
  <c r="V1743" i="5"/>
  <c r="H1743" i="5" s="1"/>
  <c r="B1744" i="5"/>
  <c r="C1744" i="5"/>
  <c r="E1744" i="5"/>
  <c r="X1744" i="5" s="1"/>
  <c r="G1744" i="5"/>
  <c r="H1744" i="5"/>
  <c r="I1744" i="5"/>
  <c r="R1744" i="5"/>
  <c r="T1744" i="5"/>
  <c r="V1744" i="5"/>
  <c r="J1744" i="5" s="1"/>
  <c r="B1745" i="5"/>
  <c r="C1745" i="5"/>
  <c r="E1745" i="5"/>
  <c r="X1745" i="5" s="1"/>
  <c r="G1745" i="5"/>
  <c r="H1745" i="5"/>
  <c r="I1745" i="5"/>
  <c r="J1745" i="5"/>
  <c r="R1745" i="5"/>
  <c r="T1745" i="5"/>
  <c r="V1745" i="5"/>
  <c r="F1745" i="5" s="1"/>
  <c r="B1746" i="5"/>
  <c r="C1746" i="5"/>
  <c r="V1746" i="5" s="1"/>
  <c r="E1746" i="5"/>
  <c r="X1746" i="5" s="1"/>
  <c r="B1747" i="5"/>
  <c r="C1747" i="5"/>
  <c r="E1747" i="5"/>
  <c r="X1747" i="5" s="1"/>
  <c r="G1747" i="5"/>
  <c r="I1747" i="5"/>
  <c r="R1747" i="5"/>
  <c r="V1747" i="5"/>
  <c r="H1747" i="5" s="1"/>
  <c r="B1748" i="5"/>
  <c r="C1748" i="5"/>
  <c r="E1748" i="5"/>
  <c r="X1748" i="5" s="1"/>
  <c r="G1748" i="5"/>
  <c r="H1748" i="5"/>
  <c r="I1748" i="5"/>
  <c r="R1748" i="5"/>
  <c r="V1748" i="5"/>
  <c r="J1748" i="5" s="1"/>
  <c r="B1749" i="5"/>
  <c r="C1749" i="5"/>
  <c r="E1749" i="5"/>
  <c r="G1749" i="5"/>
  <c r="H1749" i="5"/>
  <c r="I1749" i="5"/>
  <c r="J1749" i="5"/>
  <c r="R1749" i="5"/>
  <c r="T1749" i="5"/>
  <c r="V1749" i="5"/>
  <c r="F1749" i="5" s="1"/>
  <c r="X1749" i="5"/>
  <c r="B1750" i="5"/>
  <c r="C1750" i="5"/>
  <c r="V1750" i="5" s="1"/>
  <c r="E1750" i="5"/>
  <c r="X1750" i="5" s="1"/>
  <c r="G1750" i="5"/>
  <c r="I1750" i="5"/>
  <c r="T1750" i="5"/>
  <c r="B1751" i="5"/>
  <c r="C1751" i="5"/>
  <c r="E1751" i="5"/>
  <c r="X1751" i="5" s="1"/>
  <c r="G1751" i="5"/>
  <c r="I1751" i="5"/>
  <c r="R1751" i="5"/>
  <c r="T1751" i="5"/>
  <c r="V1751" i="5"/>
  <c r="H1751" i="5" s="1"/>
  <c r="B1752" i="5"/>
  <c r="C1752" i="5"/>
  <c r="E1752" i="5"/>
  <c r="X1752" i="5" s="1"/>
  <c r="G1752" i="5"/>
  <c r="H1752" i="5"/>
  <c r="I1752" i="5"/>
  <c r="R1752" i="5"/>
  <c r="V1752" i="5"/>
  <c r="J1752" i="5" s="1"/>
  <c r="B1753" i="5"/>
  <c r="C1753" i="5"/>
  <c r="E1753" i="5"/>
  <c r="G1753" i="5"/>
  <c r="H1753" i="5"/>
  <c r="I1753" i="5"/>
  <c r="J1753" i="5"/>
  <c r="R1753" i="5"/>
  <c r="T1753" i="5"/>
  <c r="V1753" i="5"/>
  <c r="F1753" i="5" s="1"/>
  <c r="X1753" i="5"/>
  <c r="B1754" i="5"/>
  <c r="C1754" i="5"/>
  <c r="V1754" i="5" s="1"/>
  <c r="E1754" i="5" s="1"/>
  <c r="X1754" i="5" s="1"/>
  <c r="R1754" i="5"/>
  <c r="T1754" i="5"/>
  <c r="B1755" i="5"/>
  <c r="C1755" i="5"/>
  <c r="E1755" i="5"/>
  <c r="X1755" i="5" s="1"/>
  <c r="G1755" i="5"/>
  <c r="I1755" i="5"/>
  <c r="R1755" i="5"/>
  <c r="T1755" i="5"/>
  <c r="V1755" i="5"/>
  <c r="H1755" i="5" s="1"/>
  <c r="B1756" i="5"/>
  <c r="C1756" i="5"/>
  <c r="E1756" i="5"/>
  <c r="X1756" i="5" s="1"/>
  <c r="G1756" i="5"/>
  <c r="H1756" i="5"/>
  <c r="I1756" i="5"/>
  <c r="R1756" i="5"/>
  <c r="V1756" i="5"/>
  <c r="J1756" i="5" s="1"/>
  <c r="B1757" i="5"/>
  <c r="C1757" i="5"/>
  <c r="E1757" i="5"/>
  <c r="G1757" i="5"/>
  <c r="H1757" i="5"/>
  <c r="I1757" i="5"/>
  <c r="J1757" i="5"/>
  <c r="R1757" i="5"/>
  <c r="T1757" i="5"/>
  <c r="V1757" i="5"/>
  <c r="F1757" i="5" s="1"/>
  <c r="X1757" i="5"/>
  <c r="B1758" i="5"/>
  <c r="C1758" i="5"/>
  <c r="V1758" i="5" s="1"/>
  <c r="I1758" i="5" s="1"/>
  <c r="E1758" i="5"/>
  <c r="X1758" i="5" s="1"/>
  <c r="G1758" i="5"/>
  <c r="R1758" i="5"/>
  <c r="B1759" i="5"/>
  <c r="C1759" i="5"/>
  <c r="V1759" i="5"/>
  <c r="B1760" i="5"/>
  <c r="S1760" i="5" s="1"/>
  <c r="C1760" i="5"/>
  <c r="E1760" i="5"/>
  <c r="X1760" i="5" s="1"/>
  <c r="G1760" i="5"/>
  <c r="H1760" i="5"/>
  <c r="I1760" i="5"/>
  <c r="R1760" i="5"/>
  <c r="T1760" i="5"/>
  <c r="V1760" i="5"/>
  <c r="J1760" i="5" s="1"/>
  <c r="AB1760" i="5"/>
  <c r="B1761" i="5"/>
  <c r="S1761" i="5" s="1"/>
  <c r="C1761" i="5"/>
  <c r="E1761" i="5"/>
  <c r="X1761" i="5" s="1"/>
  <c r="G1761" i="5"/>
  <c r="H1761" i="5"/>
  <c r="I1761" i="5"/>
  <c r="J1761" i="5"/>
  <c r="R1761" i="5"/>
  <c r="T1761" i="5"/>
  <c r="V1761" i="5"/>
  <c r="F1761" i="5" s="1"/>
  <c r="AB1761" i="5"/>
  <c r="B1762" i="5"/>
  <c r="AB1762" i="5" s="1"/>
  <c r="C1762" i="5"/>
  <c r="V1762" i="5" s="1"/>
  <c r="I1762" i="5" s="1"/>
  <c r="E1762" i="5"/>
  <c r="X1762" i="5" s="1"/>
  <c r="G1762" i="5"/>
  <c r="R1762" i="5"/>
  <c r="T1762" i="5"/>
  <c r="B1763" i="5"/>
  <c r="C1763" i="5"/>
  <c r="I1763" i="5"/>
  <c r="R1763" i="5"/>
  <c r="T1763" i="5"/>
  <c r="V1763" i="5"/>
  <c r="E1763" i="5" s="1"/>
  <c r="B1764" i="5"/>
  <c r="S1764" i="5" s="1"/>
  <c r="C1764" i="5"/>
  <c r="E1764" i="5"/>
  <c r="X1764" i="5" s="1"/>
  <c r="F1764" i="5"/>
  <c r="H1764" i="5"/>
  <c r="I1764" i="5"/>
  <c r="T1764" i="5"/>
  <c r="V1764" i="5"/>
  <c r="J1764" i="5" s="1"/>
  <c r="AB1764" i="5"/>
  <c r="B1765" i="5"/>
  <c r="S1765" i="5" s="1"/>
  <c r="C1765" i="5"/>
  <c r="E1765" i="5"/>
  <c r="G1765" i="5"/>
  <c r="H1765" i="5"/>
  <c r="I1765" i="5"/>
  <c r="J1765" i="5"/>
  <c r="R1765" i="5"/>
  <c r="T1765" i="5"/>
  <c r="V1765" i="5"/>
  <c r="F1765" i="5" s="1"/>
  <c r="X1765" i="5"/>
  <c r="B1766" i="5"/>
  <c r="C1766" i="5"/>
  <c r="V1766" i="5" s="1"/>
  <c r="E1766" i="5"/>
  <c r="X1766" i="5" s="1"/>
  <c r="G1766" i="5"/>
  <c r="J1766" i="5"/>
  <c r="R1766" i="5"/>
  <c r="T1766" i="5"/>
  <c r="B1767" i="5"/>
  <c r="C1767" i="5"/>
  <c r="T1767" i="5"/>
  <c r="V1767" i="5"/>
  <c r="B1768" i="5"/>
  <c r="S1768" i="5" s="1"/>
  <c r="C1768" i="5"/>
  <c r="H1768" i="5"/>
  <c r="I1768" i="5"/>
  <c r="T1768" i="5"/>
  <c r="V1768" i="5"/>
  <c r="J1768" i="5" s="1"/>
  <c r="B1769" i="5"/>
  <c r="S1769" i="5" s="1"/>
  <c r="C1769" i="5"/>
  <c r="E1769" i="5"/>
  <c r="G1769" i="5"/>
  <c r="H1769" i="5"/>
  <c r="I1769" i="5"/>
  <c r="J1769" i="5"/>
  <c r="R1769" i="5"/>
  <c r="T1769" i="5"/>
  <c r="V1769" i="5"/>
  <c r="F1769" i="5" s="1"/>
  <c r="X1769" i="5"/>
  <c r="B1770" i="5"/>
  <c r="C1770" i="5"/>
  <c r="V1770" i="5" s="1"/>
  <c r="E1770" i="5" s="1"/>
  <c r="X1770" i="5" s="1"/>
  <c r="J1770" i="5"/>
  <c r="R1770" i="5"/>
  <c r="T1770" i="5"/>
  <c r="B1771" i="5"/>
  <c r="C1771" i="5"/>
  <c r="E1771" i="5"/>
  <c r="X1771" i="5" s="1"/>
  <c r="F1771" i="5"/>
  <c r="G1771" i="5"/>
  <c r="R1771" i="5"/>
  <c r="S1771" i="5"/>
  <c r="T1771" i="5"/>
  <c r="V1771" i="5"/>
  <c r="B1772" i="5"/>
  <c r="S1772" i="5" s="1"/>
  <c r="C1772" i="5"/>
  <c r="T1772" i="5"/>
  <c r="V1772" i="5"/>
  <c r="J1772" i="5" s="1"/>
  <c r="B1773" i="5"/>
  <c r="S1773" i="5" s="1"/>
  <c r="C1773" i="5"/>
  <c r="E1773" i="5"/>
  <c r="G1773" i="5"/>
  <c r="H1773" i="5"/>
  <c r="I1773" i="5"/>
  <c r="J1773" i="5"/>
  <c r="R1773" i="5"/>
  <c r="T1773" i="5"/>
  <c r="V1773" i="5"/>
  <c r="F1773" i="5" s="1"/>
  <c r="X1773" i="5"/>
  <c r="B1774" i="5"/>
  <c r="C1774" i="5"/>
  <c r="V1774" i="5" s="1"/>
  <c r="T1774" i="5"/>
  <c r="B1775" i="5"/>
  <c r="C1775" i="5"/>
  <c r="G1775" i="5" s="1"/>
  <c r="E1775" i="5"/>
  <c r="X1775" i="5" s="1"/>
  <c r="R1775" i="5"/>
  <c r="S1775" i="5"/>
  <c r="T1775" i="5"/>
  <c r="V1775" i="5"/>
  <c r="F1775" i="5" s="1"/>
  <c r="B1776" i="5"/>
  <c r="S1776" i="5" s="1"/>
  <c r="C1776" i="5"/>
  <c r="E1776" i="5"/>
  <c r="X1776" i="5" s="1"/>
  <c r="F1776" i="5"/>
  <c r="G1776" i="5"/>
  <c r="I1776" i="5"/>
  <c r="R1776" i="5"/>
  <c r="T1776" i="5"/>
  <c r="V1776" i="5"/>
  <c r="J1776" i="5" s="1"/>
  <c r="AB1776" i="5"/>
  <c r="B1777" i="5"/>
  <c r="S1777" i="5" s="1"/>
  <c r="C1777" i="5"/>
  <c r="E1777" i="5"/>
  <c r="G1777" i="5"/>
  <c r="H1777" i="5"/>
  <c r="I1777" i="5"/>
  <c r="J1777" i="5"/>
  <c r="R1777" i="5"/>
  <c r="T1777" i="5"/>
  <c r="V1777" i="5"/>
  <c r="F1777" i="5" s="1"/>
  <c r="X1777" i="5"/>
  <c r="B1778" i="5"/>
  <c r="C1778" i="5"/>
  <c r="V1778" i="5" s="1"/>
  <c r="E1778" i="5"/>
  <c r="X1778" i="5" s="1"/>
  <c r="G1778" i="5"/>
  <c r="I1778" i="5"/>
  <c r="R1778" i="5"/>
  <c r="S1778" i="5"/>
  <c r="T1778" i="5"/>
  <c r="B1779" i="5"/>
  <c r="C1779" i="5"/>
  <c r="G1779" i="5" s="1"/>
  <c r="E1779" i="5"/>
  <c r="X1779" i="5" s="1"/>
  <c r="T1779" i="5"/>
  <c r="V1779" i="5"/>
  <c r="B1780" i="5"/>
  <c r="S1780" i="5" s="1"/>
  <c r="C1780" i="5"/>
  <c r="E1780" i="5"/>
  <c r="X1780" i="5" s="1"/>
  <c r="I1780" i="5"/>
  <c r="R1780" i="5"/>
  <c r="T1780" i="5"/>
  <c r="V1780" i="5"/>
  <c r="J1780" i="5" s="1"/>
  <c r="B1781" i="5"/>
  <c r="S1781" i="5" s="1"/>
  <c r="C1781" i="5"/>
  <c r="E1781" i="5"/>
  <c r="G1781" i="5"/>
  <c r="H1781" i="5"/>
  <c r="I1781" i="5"/>
  <c r="J1781" i="5"/>
  <c r="R1781" i="5"/>
  <c r="T1781" i="5"/>
  <c r="V1781" i="5"/>
  <c r="F1781" i="5" s="1"/>
  <c r="X1781" i="5"/>
  <c r="AB1781" i="5"/>
  <c r="B1782" i="5"/>
  <c r="C1782" i="5"/>
  <c r="V1782" i="5" s="1"/>
  <c r="I1782" i="5" s="1"/>
  <c r="E1782" i="5"/>
  <c r="X1782" i="5" s="1"/>
  <c r="R1782" i="5"/>
  <c r="S1782" i="5"/>
  <c r="T1782" i="5"/>
  <c r="B1783" i="5"/>
  <c r="AB1783" i="5" s="1"/>
  <c r="C1783" i="5"/>
  <c r="E1783" i="5"/>
  <c r="X1783" i="5" s="1"/>
  <c r="F1783" i="5"/>
  <c r="G1783" i="5"/>
  <c r="I1783" i="5"/>
  <c r="R1783" i="5"/>
  <c r="T1783" i="5"/>
  <c r="V1783" i="5"/>
  <c r="B1784" i="5"/>
  <c r="S1784" i="5" s="1"/>
  <c r="C1784" i="5"/>
  <c r="E1784" i="5"/>
  <c r="X1784" i="5" s="1"/>
  <c r="T1784" i="5"/>
  <c r="V1784" i="5"/>
  <c r="J1784" i="5" s="1"/>
  <c r="B1785" i="5"/>
  <c r="S1785" i="5" s="1"/>
  <c r="C1785" i="5"/>
  <c r="E1785" i="5"/>
  <c r="G1785" i="5"/>
  <c r="H1785" i="5"/>
  <c r="I1785" i="5"/>
  <c r="J1785" i="5"/>
  <c r="R1785" i="5"/>
  <c r="T1785" i="5"/>
  <c r="V1785" i="5"/>
  <c r="F1785" i="5" s="1"/>
  <c r="X1785" i="5"/>
  <c r="B1786" i="5"/>
  <c r="C1786" i="5"/>
  <c r="V1786" i="5" s="1"/>
  <c r="E1786" i="5"/>
  <c r="X1786" i="5" s="1"/>
  <c r="T1786" i="5"/>
  <c r="B1787" i="5"/>
  <c r="C1787" i="5"/>
  <c r="G1787" i="5" s="1"/>
  <c r="E1787" i="5"/>
  <c r="X1787" i="5" s="1"/>
  <c r="F1787" i="5"/>
  <c r="R1787" i="5"/>
  <c r="T1787" i="5"/>
  <c r="V1787" i="5"/>
  <c r="I1787" i="5" s="1"/>
  <c r="B1788" i="5"/>
  <c r="C1788" i="5"/>
  <c r="G1788" i="5"/>
  <c r="S1788" i="5"/>
  <c r="T1788" i="5"/>
  <c r="V1788" i="5"/>
  <c r="H1788" i="5" s="1"/>
  <c r="AB1788" i="5"/>
  <c r="B1789" i="5"/>
  <c r="T1789" i="5" s="1"/>
  <c r="C1789" i="5"/>
  <c r="V1789" i="5" s="1"/>
  <c r="I1789" i="5"/>
  <c r="S1789" i="5"/>
  <c r="AB1789" i="5"/>
  <c r="B1790" i="5"/>
  <c r="C1790" i="5"/>
  <c r="G1790" i="5" s="1"/>
  <c r="J1790" i="5"/>
  <c r="R1790" i="5"/>
  <c r="V1790" i="5"/>
  <c r="E1790" i="5" s="1"/>
  <c r="B1791" i="5"/>
  <c r="C1791" i="5"/>
  <c r="V1791" i="5" s="1"/>
  <c r="E1791" i="5"/>
  <c r="S1791" i="5"/>
  <c r="T1791" i="5"/>
  <c r="B1792" i="5"/>
  <c r="C1792" i="5"/>
  <c r="G1792" i="5"/>
  <c r="S1792" i="5"/>
  <c r="T1792" i="5"/>
  <c r="V1792" i="5"/>
  <c r="H1792" i="5" s="1"/>
  <c r="AB1792" i="5"/>
  <c r="B1793" i="5"/>
  <c r="T1793" i="5" s="1"/>
  <c r="C1793" i="5"/>
  <c r="V1793" i="5" s="1"/>
  <c r="I1793" i="5"/>
  <c r="S1793" i="5"/>
  <c r="AB1793" i="5"/>
  <c r="B1794" i="5"/>
  <c r="C1794" i="5"/>
  <c r="G1794" i="5" s="1"/>
  <c r="J1794" i="5"/>
  <c r="R1794" i="5"/>
  <c r="V1794" i="5"/>
  <c r="E1794" i="5" s="1"/>
  <c r="B1795" i="5"/>
  <c r="C1795" i="5"/>
  <c r="V1795" i="5" s="1"/>
  <c r="E1795" i="5" s="1"/>
  <c r="S1795" i="5"/>
  <c r="T1795" i="5"/>
  <c r="B1796" i="5"/>
  <c r="C1796" i="5"/>
  <c r="G1796" i="5"/>
  <c r="S1796" i="5"/>
  <c r="T1796" i="5"/>
  <c r="V1796" i="5"/>
  <c r="H1796" i="5" s="1"/>
  <c r="AB1796" i="5"/>
  <c r="B1797" i="5"/>
  <c r="T1797" i="5" s="1"/>
  <c r="C1797" i="5"/>
  <c r="V1797" i="5" s="1"/>
  <c r="I1797" i="5"/>
  <c r="S1797" i="5"/>
  <c r="AB1797" i="5"/>
  <c r="B1798" i="5"/>
  <c r="C1798" i="5"/>
  <c r="G1798" i="5" s="1"/>
  <c r="J1798" i="5"/>
  <c r="R1798" i="5"/>
  <c r="V1798" i="5"/>
  <c r="E1798" i="5" s="1"/>
  <c r="B1799" i="5"/>
  <c r="C1799" i="5"/>
  <c r="V1799" i="5" s="1"/>
  <c r="E1799" i="5" s="1"/>
  <c r="S1799" i="5"/>
  <c r="T1799" i="5"/>
  <c r="B1800" i="5"/>
  <c r="C1800" i="5"/>
  <c r="G1800" i="5"/>
  <c r="S1800" i="5"/>
  <c r="T1800" i="5"/>
  <c r="V1800" i="5"/>
  <c r="H1800" i="5" s="1"/>
  <c r="AB1800" i="5"/>
  <c r="B1801" i="5"/>
  <c r="T1801" i="5" s="1"/>
  <c r="C1801" i="5"/>
  <c r="V1801" i="5" s="1"/>
  <c r="I1801" i="5" s="1"/>
  <c r="S1801" i="5"/>
  <c r="AB1801" i="5"/>
  <c r="B1802" i="5"/>
  <c r="C1802" i="5"/>
  <c r="G1802" i="5" s="1"/>
  <c r="J1802" i="5"/>
  <c r="R1802" i="5"/>
  <c r="V1802" i="5"/>
  <c r="E1802" i="5" s="1"/>
  <c r="B1803" i="5"/>
  <c r="C1803" i="5"/>
  <c r="V1803" i="5" s="1"/>
  <c r="E1803" i="5"/>
  <c r="S1803" i="5"/>
  <c r="T1803" i="5"/>
  <c r="B1804" i="5"/>
  <c r="C1804" i="5"/>
  <c r="G1804" i="5"/>
  <c r="S1804" i="5"/>
  <c r="T1804" i="5"/>
  <c r="V1804" i="5"/>
  <c r="H1804" i="5" s="1"/>
  <c r="AB1804" i="5"/>
  <c r="B1805" i="5"/>
  <c r="T1805" i="5" s="1"/>
  <c r="C1805" i="5"/>
  <c r="V1805" i="5" s="1"/>
  <c r="I1805" i="5" s="1"/>
  <c r="S1805" i="5"/>
  <c r="AB1805" i="5"/>
  <c r="B1806" i="5"/>
  <c r="C1806" i="5"/>
  <c r="G1806" i="5" s="1"/>
  <c r="J1806" i="5"/>
  <c r="R1806" i="5"/>
  <c r="V1806" i="5"/>
  <c r="E1806" i="5" s="1"/>
  <c r="B1807" i="5"/>
  <c r="C1807" i="5"/>
  <c r="V1807" i="5" s="1"/>
  <c r="E1807" i="5"/>
  <c r="S1807" i="5"/>
  <c r="T1807" i="5"/>
  <c r="B1808" i="5"/>
  <c r="C1808" i="5"/>
  <c r="G1808" i="5"/>
  <c r="S1808" i="5"/>
  <c r="T1808" i="5"/>
  <c r="V1808" i="5"/>
  <c r="H1808" i="5" s="1"/>
  <c r="AB1808" i="5"/>
  <c r="B1809" i="5"/>
  <c r="T1809" i="5" s="1"/>
  <c r="C1809" i="5"/>
  <c r="V1809" i="5" s="1"/>
  <c r="I1809" i="5"/>
  <c r="S1809" i="5"/>
  <c r="AB1809" i="5"/>
  <c r="B1810" i="5"/>
  <c r="C1810" i="5"/>
  <c r="G1810" i="5" s="1"/>
  <c r="J1810" i="5"/>
  <c r="R1810" i="5"/>
  <c r="V1810" i="5"/>
  <c r="E1810" i="5" s="1"/>
  <c r="B1811" i="5"/>
  <c r="C1811" i="5"/>
  <c r="V1811" i="5" s="1"/>
  <c r="E1811" i="5" s="1"/>
  <c r="S1811" i="5"/>
  <c r="T1811" i="5"/>
  <c r="B1812" i="5"/>
  <c r="C1812" i="5"/>
  <c r="G1812" i="5"/>
  <c r="S1812" i="5"/>
  <c r="T1812" i="5"/>
  <c r="V1812" i="5"/>
  <c r="H1812" i="5" s="1"/>
  <c r="AB1812" i="5"/>
  <c r="B1813" i="5"/>
  <c r="T1813" i="5" s="1"/>
  <c r="C1813" i="5"/>
  <c r="V1813" i="5" s="1"/>
  <c r="I1813" i="5"/>
  <c r="S1813" i="5"/>
  <c r="AB1813" i="5"/>
  <c r="B1814" i="5"/>
  <c r="C1814" i="5"/>
  <c r="G1814" i="5" s="1"/>
  <c r="J1814" i="5"/>
  <c r="R1814" i="5"/>
  <c r="V1814" i="5"/>
  <c r="E1814" i="5" s="1"/>
  <c r="B1815" i="5"/>
  <c r="C1815" i="5"/>
  <c r="V1815" i="5" s="1"/>
  <c r="E1815" i="5" s="1"/>
  <c r="S1815" i="5"/>
  <c r="T1815" i="5"/>
  <c r="B1816" i="5"/>
  <c r="C1816" i="5"/>
  <c r="G1816" i="5"/>
  <c r="S1816" i="5"/>
  <c r="T1816" i="5"/>
  <c r="V1816" i="5"/>
  <c r="H1816" i="5" s="1"/>
  <c r="AB1816" i="5"/>
  <c r="B1817" i="5"/>
  <c r="T1817" i="5" s="1"/>
  <c r="C1817" i="5"/>
  <c r="V1817" i="5" s="1"/>
  <c r="I1817" i="5" s="1"/>
  <c r="S1817" i="5"/>
  <c r="AB1817" i="5"/>
  <c r="B1818" i="5"/>
  <c r="C1818" i="5"/>
  <c r="G1818" i="5" s="1"/>
  <c r="J1818" i="5"/>
  <c r="R1818" i="5"/>
  <c r="V1818" i="5"/>
  <c r="E1818" i="5" s="1"/>
  <c r="B1819" i="5"/>
  <c r="C1819" i="5"/>
  <c r="V1819" i="5" s="1"/>
  <c r="E1819" i="5"/>
  <c r="S1819" i="5"/>
  <c r="T1819" i="5"/>
  <c r="B1820" i="5"/>
  <c r="C1820" i="5"/>
  <c r="G1820" i="5"/>
  <c r="S1820" i="5"/>
  <c r="T1820" i="5"/>
  <c r="V1820" i="5"/>
  <c r="H1820" i="5" s="1"/>
  <c r="AB1820" i="5"/>
  <c r="B1821" i="5"/>
  <c r="T1821" i="5" s="1"/>
  <c r="C1821" i="5"/>
  <c r="V1821" i="5" s="1"/>
  <c r="I1821" i="5"/>
  <c r="S1821" i="5"/>
  <c r="AB1821" i="5"/>
  <c r="B1822" i="5"/>
  <c r="C1822" i="5"/>
  <c r="G1822" i="5" s="1"/>
  <c r="J1822" i="5"/>
  <c r="R1822" i="5"/>
  <c r="V1822" i="5"/>
  <c r="E1822" i="5" s="1"/>
  <c r="B1823" i="5"/>
  <c r="C1823" i="5"/>
  <c r="V1823" i="5" s="1"/>
  <c r="E1823" i="5"/>
  <c r="S1823" i="5"/>
  <c r="T1823" i="5"/>
  <c r="B1824" i="5"/>
  <c r="C1824" i="5"/>
  <c r="G1824" i="5"/>
  <c r="S1824" i="5"/>
  <c r="T1824" i="5"/>
  <c r="V1824" i="5"/>
  <c r="H1824" i="5" s="1"/>
  <c r="AB1824" i="5"/>
  <c r="B1825" i="5"/>
  <c r="T1825" i="5" s="1"/>
  <c r="C1825" i="5"/>
  <c r="V1825" i="5" s="1"/>
  <c r="I1825" i="5"/>
  <c r="S1825" i="5"/>
  <c r="AB1825" i="5"/>
  <c r="B1826" i="5"/>
  <c r="C1826" i="5"/>
  <c r="G1826" i="5" s="1"/>
  <c r="J1826" i="5"/>
  <c r="R1826" i="5"/>
  <c r="V1826" i="5"/>
  <c r="E1826" i="5" s="1"/>
  <c r="B1827" i="5"/>
  <c r="C1827" i="5"/>
  <c r="V1827" i="5" s="1"/>
  <c r="E1827" i="5" s="1"/>
  <c r="S1827" i="5"/>
  <c r="T1827" i="5"/>
  <c r="B1828" i="5"/>
  <c r="C1828" i="5"/>
  <c r="G1828" i="5"/>
  <c r="S1828" i="5"/>
  <c r="T1828" i="5"/>
  <c r="V1828" i="5"/>
  <c r="H1828" i="5" s="1"/>
  <c r="AB1828" i="5"/>
  <c r="B1829" i="5"/>
  <c r="T1829" i="5" s="1"/>
  <c r="C1829" i="5"/>
  <c r="V1829" i="5" s="1"/>
  <c r="I1829" i="5"/>
  <c r="S1829" i="5"/>
  <c r="AB1829" i="5"/>
  <c r="B1830" i="5"/>
  <c r="C1830" i="5"/>
  <c r="G1830" i="5" s="1"/>
  <c r="J1830" i="5"/>
  <c r="R1830" i="5"/>
  <c r="V1830" i="5"/>
  <c r="E1830" i="5" s="1"/>
  <c r="B1831" i="5"/>
  <c r="C1831" i="5"/>
  <c r="V1831" i="5" s="1"/>
  <c r="E1831" i="5" s="1"/>
  <c r="S1831" i="5"/>
  <c r="T1831" i="5"/>
  <c r="B1832" i="5"/>
  <c r="C1832" i="5"/>
  <c r="G1832" i="5"/>
  <c r="S1832" i="5"/>
  <c r="T1832" i="5"/>
  <c r="V1832" i="5"/>
  <c r="H1832" i="5" s="1"/>
  <c r="AB1832" i="5"/>
  <c r="B1833" i="5"/>
  <c r="T1833" i="5" s="1"/>
  <c r="C1833" i="5"/>
  <c r="V1833" i="5" s="1"/>
  <c r="I1833" i="5" s="1"/>
  <c r="S1833" i="5"/>
  <c r="AB1833" i="5"/>
  <c r="B1834" i="5"/>
  <c r="C1834" i="5"/>
  <c r="G1834" i="5" s="1"/>
  <c r="J1834" i="5"/>
  <c r="R1834" i="5"/>
  <c r="V1834" i="5"/>
  <c r="E1834" i="5" s="1"/>
  <c r="B1835" i="5"/>
  <c r="C1835" i="5"/>
  <c r="V1835" i="5" s="1"/>
  <c r="E1835" i="5"/>
  <c r="S1835" i="5"/>
  <c r="T1835" i="5"/>
  <c r="B1836" i="5"/>
  <c r="C1836" i="5"/>
  <c r="G1836" i="5"/>
  <c r="S1836" i="5"/>
  <c r="T1836" i="5"/>
  <c r="V1836" i="5"/>
  <c r="H1836" i="5" s="1"/>
  <c r="AB1836" i="5"/>
  <c r="B1837" i="5"/>
  <c r="T1837" i="5" s="1"/>
  <c r="C1837" i="5"/>
  <c r="V1837" i="5" s="1"/>
  <c r="I1837" i="5" s="1"/>
  <c r="S1837" i="5"/>
  <c r="AB1837" i="5"/>
  <c r="B1838" i="5"/>
  <c r="C1838" i="5"/>
  <c r="G1838" i="5" s="1"/>
  <c r="J1838" i="5"/>
  <c r="R1838" i="5"/>
  <c r="V1838" i="5"/>
  <c r="E1838" i="5" s="1"/>
  <c r="B1839" i="5"/>
  <c r="C1839" i="5"/>
  <c r="V1839" i="5" s="1"/>
  <c r="E1839" i="5"/>
  <c r="S1839" i="5"/>
  <c r="T1839" i="5"/>
  <c r="B1840" i="5"/>
  <c r="C1840" i="5"/>
  <c r="G1840" i="5"/>
  <c r="S1840" i="5"/>
  <c r="T1840" i="5"/>
  <c r="V1840" i="5"/>
  <c r="H1840" i="5" s="1"/>
  <c r="AB1840" i="5"/>
  <c r="B1841" i="5"/>
  <c r="T1841" i="5" s="1"/>
  <c r="C1841" i="5"/>
  <c r="V1841" i="5" s="1"/>
  <c r="I1841" i="5"/>
  <c r="S1841" i="5"/>
  <c r="AB1841" i="5"/>
  <c r="B1842" i="5"/>
  <c r="C1842" i="5"/>
  <c r="G1842" i="5" s="1"/>
  <c r="J1842" i="5"/>
  <c r="R1842" i="5"/>
  <c r="V1842" i="5"/>
  <c r="E1842" i="5" s="1"/>
  <c r="B1843" i="5"/>
  <c r="C1843" i="5"/>
  <c r="V1843" i="5" s="1"/>
  <c r="E1843" i="5" s="1"/>
  <c r="S1843" i="5"/>
  <c r="T1843" i="5"/>
  <c r="B1844" i="5"/>
  <c r="C1844" i="5"/>
  <c r="G1844" i="5"/>
  <c r="S1844" i="5"/>
  <c r="T1844" i="5"/>
  <c r="V1844" i="5"/>
  <c r="H1844" i="5" s="1"/>
  <c r="AB1844" i="5"/>
  <c r="B1845" i="5"/>
  <c r="T1845" i="5" s="1"/>
  <c r="C1845" i="5"/>
  <c r="V1845" i="5" s="1"/>
  <c r="I1845" i="5"/>
  <c r="S1845" i="5"/>
  <c r="AB1845" i="5"/>
  <c r="B1846" i="5"/>
  <c r="C1846" i="5"/>
  <c r="G1846" i="5" s="1"/>
  <c r="J1846" i="5"/>
  <c r="R1846" i="5"/>
  <c r="V1846" i="5"/>
  <c r="E1846" i="5" s="1"/>
  <c r="B1847" i="5"/>
  <c r="C1847" i="5"/>
  <c r="V1847" i="5" s="1"/>
  <c r="E1847" i="5" s="1"/>
  <c r="S1847" i="5"/>
  <c r="T1847" i="5"/>
  <c r="B1848" i="5"/>
  <c r="C1848" i="5"/>
  <c r="G1848" i="5"/>
  <c r="S1848" i="5"/>
  <c r="T1848" i="5"/>
  <c r="V1848" i="5"/>
  <c r="H1848" i="5" s="1"/>
  <c r="AB1848" i="5"/>
  <c r="B1849" i="5"/>
  <c r="T1849" i="5" s="1"/>
  <c r="C1849" i="5"/>
  <c r="V1849" i="5" s="1"/>
  <c r="I1849" i="5" s="1"/>
  <c r="S1849" i="5"/>
  <c r="AB1849" i="5"/>
  <c r="B1850" i="5"/>
  <c r="C1850" i="5"/>
  <c r="G1850" i="5" s="1"/>
  <c r="J1850" i="5"/>
  <c r="R1850" i="5"/>
  <c r="V1850" i="5"/>
  <c r="E1850" i="5" s="1"/>
  <c r="B1851" i="5"/>
  <c r="C1851" i="5"/>
  <c r="V1851" i="5" s="1"/>
  <c r="E1851" i="5"/>
  <c r="S1851" i="5"/>
  <c r="T1851" i="5"/>
  <c r="B1852" i="5"/>
  <c r="AB1852" i="5" s="1"/>
  <c r="C1852" i="5"/>
  <c r="G1852" i="5"/>
  <c r="S1852" i="5"/>
  <c r="T1852" i="5"/>
  <c r="V1852" i="5"/>
  <c r="H1852" i="5" s="1"/>
  <c r="B1853" i="5"/>
  <c r="T1853" i="5" s="1"/>
  <c r="C1853" i="5"/>
  <c r="V1853" i="5" s="1"/>
  <c r="I1853" i="5"/>
  <c r="S1853" i="5"/>
  <c r="AB1853" i="5"/>
  <c r="B1854" i="5"/>
  <c r="C1854" i="5"/>
  <c r="J1854" i="5"/>
  <c r="R1854" i="5"/>
  <c r="V1854" i="5"/>
  <c r="E1854" i="5" s="1"/>
  <c r="X1854" i="5" s="1"/>
  <c r="B1855" i="5"/>
  <c r="C1855" i="5"/>
  <c r="V1855" i="5" s="1"/>
  <c r="E1855" i="5" s="1"/>
  <c r="S1855" i="5"/>
  <c r="T1855" i="5"/>
  <c r="B1856" i="5"/>
  <c r="AB1856" i="5" s="1"/>
  <c r="C1856" i="5"/>
  <c r="G1856" i="5"/>
  <c r="T1856" i="5"/>
  <c r="V1856" i="5"/>
  <c r="H1856" i="5" s="1"/>
  <c r="B1857" i="5"/>
  <c r="T1857" i="5" s="1"/>
  <c r="C1857" i="5"/>
  <c r="V1857" i="5" s="1"/>
  <c r="I1857" i="5" s="1"/>
  <c r="S1857" i="5"/>
  <c r="AB1857" i="5"/>
  <c r="B1858" i="5"/>
  <c r="C1858" i="5"/>
  <c r="J1858" i="5"/>
  <c r="R1858" i="5"/>
  <c r="V1858" i="5"/>
  <c r="E1858" i="5" s="1"/>
  <c r="X1858" i="5" s="1"/>
  <c r="B1859" i="5"/>
  <c r="C1859" i="5"/>
  <c r="V1859" i="5" s="1"/>
  <c r="E1859" i="5"/>
  <c r="S1859" i="5"/>
  <c r="T1859" i="5"/>
  <c r="B1860" i="5"/>
  <c r="AB1860" i="5" s="1"/>
  <c r="C1860" i="5"/>
  <c r="G1860" i="5"/>
  <c r="T1860" i="5"/>
  <c r="V1860" i="5"/>
  <c r="H1860" i="5" s="1"/>
  <c r="B1861" i="5"/>
  <c r="T1861" i="5" s="1"/>
  <c r="C1861" i="5"/>
  <c r="V1861" i="5" s="1"/>
  <c r="I1861" i="5" s="1"/>
  <c r="S1861" i="5"/>
  <c r="AB1861" i="5"/>
  <c r="B1862" i="5"/>
  <c r="C1862" i="5"/>
  <c r="J1862" i="5"/>
  <c r="R1862" i="5"/>
  <c r="V1862" i="5"/>
  <c r="E1862" i="5" s="1"/>
  <c r="X1862" i="5" s="1"/>
  <c r="B1863" i="5"/>
  <c r="C1863" i="5"/>
  <c r="V1863" i="5" s="1"/>
  <c r="E1863" i="5"/>
  <c r="S1863" i="5"/>
  <c r="T1863" i="5"/>
  <c r="B1864" i="5"/>
  <c r="AB1864" i="5" s="1"/>
  <c r="C1864" i="5"/>
  <c r="G1864" i="5"/>
  <c r="T1864" i="5"/>
  <c r="V1864" i="5"/>
  <c r="H1864" i="5" s="1"/>
  <c r="B1865" i="5"/>
  <c r="T1865" i="5" s="1"/>
  <c r="C1865" i="5"/>
  <c r="V1865" i="5" s="1"/>
  <c r="I1865" i="5"/>
  <c r="S1865" i="5"/>
  <c r="AB1865" i="5"/>
  <c r="B1866" i="5"/>
  <c r="C1866" i="5"/>
  <c r="J1866" i="5"/>
  <c r="R1866" i="5"/>
  <c r="V1866" i="5"/>
  <c r="E1866" i="5" s="1"/>
  <c r="X1866" i="5" s="1"/>
  <c r="B1867" i="5"/>
  <c r="C1867" i="5"/>
  <c r="V1867" i="5" s="1"/>
  <c r="E1867" i="5"/>
  <c r="S1867" i="5"/>
  <c r="T1867" i="5"/>
  <c r="B1868" i="5"/>
  <c r="AB1868" i="5" s="1"/>
  <c r="C1868" i="5"/>
  <c r="G1868" i="5"/>
  <c r="T1868" i="5"/>
  <c r="V1868" i="5"/>
  <c r="H1868" i="5" s="1"/>
  <c r="B1869" i="5"/>
  <c r="C1869" i="5"/>
  <c r="V1869" i="5" s="1"/>
  <c r="I1869" i="5"/>
  <c r="S1869" i="5"/>
  <c r="T1869" i="5"/>
  <c r="AB1869" i="5"/>
  <c r="B1870" i="5"/>
  <c r="C1870" i="5"/>
  <c r="J1870" i="5"/>
  <c r="R1870" i="5"/>
  <c r="V1870" i="5"/>
  <c r="E1870" i="5" s="1"/>
  <c r="X1870" i="5" s="1"/>
  <c r="B1871" i="5"/>
  <c r="C1871" i="5"/>
  <c r="V1871" i="5" s="1"/>
  <c r="E1871" i="5"/>
  <c r="S1871" i="5"/>
  <c r="T1871" i="5"/>
  <c r="B1872" i="5"/>
  <c r="AB1872" i="5" s="1"/>
  <c r="C1872" i="5"/>
  <c r="G1872" i="5"/>
  <c r="T1872" i="5"/>
  <c r="V1872" i="5"/>
  <c r="H1872" i="5" s="1"/>
  <c r="B1873" i="5"/>
  <c r="C1873" i="5"/>
  <c r="V1873" i="5" s="1"/>
  <c r="I1873" i="5" s="1"/>
  <c r="S1873" i="5"/>
  <c r="T1873" i="5"/>
  <c r="AB1873" i="5"/>
  <c r="B1874" i="5"/>
  <c r="C1874" i="5"/>
  <c r="J1874" i="5"/>
  <c r="R1874" i="5"/>
  <c r="V1874" i="5"/>
  <c r="E1874" i="5" s="1"/>
  <c r="X1874" i="5" s="1"/>
  <c r="B1875" i="5"/>
  <c r="C1875" i="5"/>
  <c r="V1875" i="5" s="1"/>
  <c r="E1875" i="5" s="1"/>
  <c r="S1875" i="5"/>
  <c r="T1875" i="5"/>
  <c r="B1876" i="5"/>
  <c r="AB1876" i="5" s="1"/>
  <c r="C1876" i="5"/>
  <c r="G1876" i="5"/>
  <c r="T1876" i="5"/>
  <c r="V1876" i="5"/>
  <c r="H1876" i="5" s="1"/>
  <c r="B1877" i="5"/>
  <c r="C1877" i="5"/>
  <c r="V1877" i="5" s="1"/>
  <c r="I1877" i="5"/>
  <c r="S1877" i="5"/>
  <c r="T1877" i="5"/>
  <c r="AB1877" i="5"/>
  <c r="B1878" i="5"/>
  <c r="C1878" i="5"/>
  <c r="J1878" i="5"/>
  <c r="R1878" i="5"/>
  <c r="V1878" i="5"/>
  <c r="E1878" i="5" s="1"/>
  <c r="X1878" i="5" s="1"/>
  <c r="B1879" i="5"/>
  <c r="C1879" i="5"/>
  <c r="V1879" i="5" s="1"/>
  <c r="E1879" i="5"/>
  <c r="S1879" i="5"/>
  <c r="T1879" i="5"/>
  <c r="B1880" i="5"/>
  <c r="AB1880" i="5" s="1"/>
  <c r="C1880" i="5"/>
  <c r="G1880" i="5"/>
  <c r="T1880" i="5"/>
  <c r="V1880" i="5"/>
  <c r="H1880" i="5" s="1"/>
  <c r="B1881" i="5"/>
  <c r="C1881" i="5"/>
  <c r="V1881" i="5" s="1"/>
  <c r="I1881" i="5" s="1"/>
  <c r="S1881" i="5"/>
  <c r="T1881" i="5"/>
  <c r="AB1881" i="5"/>
  <c r="B1882" i="5"/>
  <c r="C1882" i="5"/>
  <c r="J1882" i="5"/>
  <c r="R1882" i="5"/>
  <c r="V1882" i="5"/>
  <c r="E1882" i="5" s="1"/>
  <c r="X1882" i="5" s="1"/>
  <c r="B1883" i="5"/>
  <c r="C1883" i="5"/>
  <c r="V1883" i="5" s="1"/>
  <c r="E1883" i="5"/>
  <c r="S1883" i="5"/>
  <c r="T1883" i="5"/>
  <c r="B1884" i="5"/>
  <c r="AB1884" i="5" s="1"/>
  <c r="C1884" i="5"/>
  <c r="G1884" i="5"/>
  <c r="T1884" i="5"/>
  <c r="V1884" i="5"/>
  <c r="H1884" i="5" s="1"/>
  <c r="B1885" i="5"/>
  <c r="C1885" i="5"/>
  <c r="V1885" i="5" s="1"/>
  <c r="I1885" i="5"/>
  <c r="S1885" i="5"/>
  <c r="T1885" i="5"/>
  <c r="AB1885" i="5"/>
  <c r="B1886" i="5"/>
  <c r="C1886" i="5"/>
  <c r="J1886" i="5"/>
  <c r="R1886" i="5"/>
  <c r="V1886" i="5"/>
  <c r="E1886" i="5" s="1"/>
  <c r="X1886" i="5" s="1"/>
  <c r="B1887" i="5"/>
  <c r="C1887" i="5"/>
  <c r="V1887" i="5" s="1"/>
  <c r="E1887" i="5"/>
  <c r="S1887" i="5"/>
  <c r="T1887" i="5"/>
  <c r="B1888" i="5"/>
  <c r="AB1888" i="5" s="1"/>
  <c r="C1888" i="5"/>
  <c r="G1888" i="5"/>
  <c r="T1888" i="5"/>
  <c r="V1888" i="5"/>
  <c r="H1888" i="5" s="1"/>
  <c r="B1889" i="5"/>
  <c r="C1889" i="5"/>
  <c r="V1889" i="5" s="1"/>
  <c r="I1889" i="5" s="1"/>
  <c r="S1889" i="5"/>
  <c r="T1889" i="5"/>
  <c r="AB1889" i="5"/>
  <c r="B1890" i="5"/>
  <c r="C1890" i="5"/>
  <c r="J1890" i="5"/>
  <c r="R1890" i="5"/>
  <c r="V1890" i="5"/>
  <c r="E1890" i="5" s="1"/>
  <c r="X1890" i="5" s="1"/>
  <c r="B1891" i="5"/>
  <c r="C1891" i="5"/>
  <c r="V1891" i="5" s="1"/>
  <c r="E1891" i="5" s="1"/>
  <c r="S1891" i="5"/>
  <c r="T1891" i="5"/>
  <c r="B1892" i="5"/>
  <c r="AB1892" i="5" s="1"/>
  <c r="C1892" i="5"/>
  <c r="G1892" i="5"/>
  <c r="T1892" i="5"/>
  <c r="V1892" i="5"/>
  <c r="H1892" i="5" s="1"/>
  <c r="B1893" i="5"/>
  <c r="C1893" i="5"/>
  <c r="V1893" i="5" s="1"/>
  <c r="I1893" i="5"/>
  <c r="S1893" i="5"/>
  <c r="T1893" i="5"/>
  <c r="AB1893" i="5"/>
  <c r="B1894" i="5"/>
  <c r="C1894" i="5"/>
  <c r="J1894" i="5"/>
  <c r="R1894" i="5"/>
  <c r="V1894" i="5"/>
  <c r="E1894" i="5" s="1"/>
  <c r="X1894" i="5" s="1"/>
  <c r="B1895" i="5"/>
  <c r="C1895" i="5"/>
  <c r="S1895" i="5"/>
  <c r="T1895" i="5"/>
  <c r="B1896" i="5"/>
  <c r="AB1896" i="5" s="1"/>
  <c r="C1896" i="5"/>
  <c r="F1896" i="5"/>
  <c r="G1896" i="5"/>
  <c r="T1896" i="5"/>
  <c r="V1896" i="5"/>
  <c r="B1897" i="5"/>
  <c r="C1897" i="5"/>
  <c r="V1897" i="5" s="1"/>
  <c r="H1897" i="5"/>
  <c r="I1897" i="5"/>
  <c r="S1897" i="5"/>
  <c r="T1897" i="5"/>
  <c r="AB1897" i="5"/>
  <c r="B1898" i="5"/>
  <c r="C1898" i="5"/>
  <c r="J1898" i="5"/>
  <c r="R1898" i="5"/>
  <c r="V1898" i="5"/>
  <c r="E1898" i="5" s="1"/>
  <c r="X1898" i="5" s="1"/>
  <c r="B1899" i="5"/>
  <c r="C1899" i="5"/>
  <c r="S1899" i="5"/>
  <c r="T1899" i="5"/>
  <c r="B1900" i="5"/>
  <c r="AB1900" i="5" s="1"/>
  <c r="C1900" i="5"/>
  <c r="F1900" i="5"/>
  <c r="G1900" i="5"/>
  <c r="T1900" i="5"/>
  <c r="V1900" i="5"/>
  <c r="B1901" i="5"/>
  <c r="C1901" i="5"/>
  <c r="V1901" i="5" s="1"/>
  <c r="H1901" i="5"/>
  <c r="I1901" i="5"/>
  <c r="S1901" i="5"/>
  <c r="T1901" i="5"/>
  <c r="AB1901" i="5"/>
  <c r="B1902" i="5"/>
  <c r="C1902" i="5"/>
  <c r="J1902" i="5"/>
  <c r="R1902" i="5"/>
  <c r="V1902" i="5"/>
  <c r="E1902" i="5" s="1"/>
  <c r="X1902" i="5" s="1"/>
  <c r="B1903" i="5"/>
  <c r="C1903" i="5"/>
  <c r="S1903" i="5"/>
  <c r="T1903" i="5"/>
  <c r="B1904" i="5"/>
  <c r="AB1904" i="5" s="1"/>
  <c r="C1904" i="5"/>
  <c r="F1904" i="5"/>
  <c r="G1904" i="5"/>
  <c r="T1904" i="5"/>
  <c r="V1904" i="5"/>
  <c r="B1905" i="5"/>
  <c r="C1905" i="5"/>
  <c r="V1905" i="5" s="1"/>
  <c r="H1905" i="5"/>
  <c r="I1905" i="5"/>
  <c r="S1905" i="5"/>
  <c r="T1905" i="5"/>
  <c r="AB1905" i="5"/>
  <c r="B1906" i="5"/>
  <c r="C1906" i="5"/>
  <c r="J1906" i="5"/>
  <c r="R1906" i="5"/>
  <c r="V1906" i="5"/>
  <c r="E1906" i="5" s="1"/>
  <c r="X1906" i="5" s="1"/>
  <c r="B1907" i="5"/>
  <c r="C1907" i="5"/>
  <c r="S1907" i="5"/>
  <c r="T1907" i="5"/>
  <c r="B1908" i="5"/>
  <c r="AB1908" i="5" s="1"/>
  <c r="C1908" i="5"/>
  <c r="F1908" i="5"/>
  <c r="G1908" i="5"/>
  <c r="T1908" i="5"/>
  <c r="V1908" i="5"/>
  <c r="B1909" i="5"/>
  <c r="C1909" i="5"/>
  <c r="V1909" i="5" s="1"/>
  <c r="H1909" i="5"/>
  <c r="I1909" i="5"/>
  <c r="S1909" i="5"/>
  <c r="T1909" i="5"/>
  <c r="AB1909" i="5"/>
  <c r="B1910" i="5"/>
  <c r="C1910" i="5"/>
  <c r="J1910" i="5"/>
  <c r="R1910" i="5"/>
  <c r="V1910" i="5"/>
  <c r="E1910" i="5" s="1"/>
  <c r="X1910" i="5" s="1"/>
  <c r="B1911" i="5"/>
  <c r="C1911" i="5"/>
  <c r="S1911" i="5"/>
  <c r="T1911" i="5"/>
  <c r="B1912" i="5"/>
  <c r="AB1912" i="5" s="1"/>
  <c r="C1912" i="5"/>
  <c r="F1912" i="5"/>
  <c r="G1912" i="5"/>
  <c r="T1912" i="5"/>
  <c r="V1912" i="5"/>
  <c r="B1913" i="5"/>
  <c r="C1913" i="5"/>
  <c r="V1913" i="5" s="1"/>
  <c r="H1913" i="5"/>
  <c r="I1913" i="5"/>
  <c r="S1913" i="5"/>
  <c r="T1913" i="5"/>
  <c r="AB1913" i="5"/>
  <c r="B1914" i="5"/>
  <c r="C1914" i="5"/>
  <c r="J1914" i="5"/>
  <c r="R1914" i="5"/>
  <c r="V1914" i="5"/>
  <c r="E1914" i="5" s="1"/>
  <c r="X1914" i="5" s="1"/>
  <c r="B1915" i="5"/>
  <c r="C1915" i="5"/>
  <c r="S1915" i="5"/>
  <c r="T1915" i="5"/>
  <c r="B1916" i="5"/>
  <c r="AB1916" i="5" s="1"/>
  <c r="C1916" i="5"/>
  <c r="F1916" i="5"/>
  <c r="G1916" i="5"/>
  <c r="T1916" i="5"/>
  <c r="V1916" i="5"/>
  <c r="B1917" i="5"/>
  <c r="C1917" i="5"/>
  <c r="V1917" i="5" s="1"/>
  <c r="H1917" i="5"/>
  <c r="I1917" i="5"/>
  <c r="S1917" i="5"/>
  <c r="T1917" i="5"/>
  <c r="AB1917" i="5"/>
  <c r="B1918" i="5"/>
  <c r="C1918" i="5"/>
  <c r="J1918" i="5"/>
  <c r="R1918" i="5"/>
  <c r="V1918" i="5"/>
  <c r="E1918" i="5" s="1"/>
  <c r="X1918" i="5" s="1"/>
  <c r="B1919" i="5"/>
  <c r="C1919" i="5"/>
  <c r="S1919" i="5"/>
  <c r="T1919" i="5"/>
  <c r="B1920" i="5"/>
  <c r="AB1920" i="5" s="1"/>
  <c r="C1920" i="5"/>
  <c r="F1920" i="5"/>
  <c r="G1920" i="5"/>
  <c r="T1920" i="5"/>
  <c r="V1920" i="5"/>
  <c r="B1921" i="5"/>
  <c r="C1921" i="5"/>
  <c r="V1921" i="5" s="1"/>
  <c r="H1921" i="5"/>
  <c r="I1921" i="5"/>
  <c r="S1921" i="5"/>
  <c r="T1921" i="5"/>
  <c r="AB1921" i="5"/>
  <c r="B1922" i="5"/>
  <c r="C1922" i="5"/>
  <c r="J1922" i="5"/>
  <c r="R1922" i="5"/>
  <c r="V1922" i="5"/>
  <c r="E1922" i="5" s="1"/>
  <c r="X1922" i="5" s="1"/>
  <c r="B1923" i="5"/>
  <c r="C1923" i="5"/>
  <c r="S1923" i="5"/>
  <c r="T1923" i="5"/>
  <c r="B1924" i="5"/>
  <c r="AB1924" i="5" s="1"/>
  <c r="C1924" i="5"/>
  <c r="F1924" i="5"/>
  <c r="G1924" i="5"/>
  <c r="T1924" i="5"/>
  <c r="V1924" i="5"/>
  <c r="B1925" i="5"/>
  <c r="C1925" i="5"/>
  <c r="V1925" i="5" s="1"/>
  <c r="H1925" i="5"/>
  <c r="I1925" i="5"/>
  <c r="S1925" i="5"/>
  <c r="T1925" i="5"/>
  <c r="AB1925" i="5"/>
  <c r="B1926" i="5"/>
  <c r="C1926" i="5"/>
  <c r="J1926" i="5"/>
  <c r="R1926" i="5"/>
  <c r="V1926" i="5"/>
  <c r="E1926" i="5" s="1"/>
  <c r="X1926" i="5" s="1"/>
  <c r="B1927" i="5"/>
  <c r="C1927" i="5"/>
  <c r="S1927" i="5"/>
  <c r="T1927" i="5"/>
  <c r="B1928" i="5"/>
  <c r="AB1928" i="5" s="1"/>
  <c r="C1928" i="5"/>
  <c r="F1928" i="5"/>
  <c r="G1928" i="5"/>
  <c r="T1928" i="5"/>
  <c r="V1928" i="5"/>
  <c r="B1929" i="5"/>
  <c r="C1929" i="5"/>
  <c r="V1929" i="5" s="1"/>
  <c r="H1929" i="5"/>
  <c r="I1929" i="5"/>
  <c r="S1929" i="5"/>
  <c r="T1929" i="5"/>
  <c r="AB1929" i="5"/>
  <c r="B1930" i="5"/>
  <c r="C1930" i="5"/>
  <c r="J1930" i="5"/>
  <c r="R1930" i="5"/>
  <c r="V1930" i="5"/>
  <c r="E1930" i="5" s="1"/>
  <c r="X1930" i="5" s="1"/>
  <c r="B1931" i="5"/>
  <c r="C1931" i="5"/>
  <c r="S1931" i="5"/>
  <c r="T1931" i="5"/>
  <c r="B1932" i="5"/>
  <c r="AB1932" i="5" s="1"/>
  <c r="C1932" i="5"/>
  <c r="F1932" i="5"/>
  <c r="G1932" i="5"/>
  <c r="T1932" i="5"/>
  <c r="V1932" i="5"/>
  <c r="B1933" i="5"/>
  <c r="C1933" i="5"/>
  <c r="V1933" i="5" s="1"/>
  <c r="H1933" i="5"/>
  <c r="I1933" i="5"/>
  <c r="S1933" i="5"/>
  <c r="T1933" i="5"/>
  <c r="AB1933" i="5"/>
  <c r="B1934" i="5"/>
  <c r="C1934" i="5"/>
  <c r="J1934" i="5"/>
  <c r="R1934" i="5"/>
  <c r="V1934" i="5"/>
  <c r="E1934" i="5" s="1"/>
  <c r="X1934" i="5" s="1"/>
  <c r="B1935" i="5"/>
  <c r="C1935" i="5"/>
  <c r="S1935" i="5"/>
  <c r="T1935" i="5"/>
  <c r="B1936" i="5"/>
  <c r="AB1936" i="5" s="1"/>
  <c r="C1936" i="5"/>
  <c r="F1936" i="5"/>
  <c r="G1936" i="5"/>
  <c r="T1936" i="5"/>
  <c r="V1936" i="5"/>
  <c r="B1937" i="5"/>
  <c r="C1937" i="5"/>
  <c r="V1937" i="5" s="1"/>
  <c r="H1937" i="5"/>
  <c r="I1937" i="5"/>
  <c r="S1937" i="5"/>
  <c r="T1937" i="5"/>
  <c r="AB1937" i="5"/>
  <c r="B1938" i="5"/>
  <c r="C1938" i="5"/>
  <c r="J1938" i="5"/>
  <c r="R1938" i="5"/>
  <c r="V1938" i="5"/>
  <c r="E1938" i="5" s="1"/>
  <c r="X1938" i="5" s="1"/>
  <c r="B1939" i="5"/>
  <c r="C1939" i="5"/>
  <c r="S1939" i="5"/>
  <c r="T1939" i="5"/>
  <c r="B1940" i="5"/>
  <c r="AB1940" i="5" s="1"/>
  <c r="C1940" i="5"/>
  <c r="F1940" i="5"/>
  <c r="G1940" i="5"/>
  <c r="T1940" i="5"/>
  <c r="V1940" i="5"/>
  <c r="B1941" i="5"/>
  <c r="C1941" i="5"/>
  <c r="V1941" i="5" s="1"/>
  <c r="H1941" i="5"/>
  <c r="I1941" i="5"/>
  <c r="S1941" i="5"/>
  <c r="T1941" i="5"/>
  <c r="AB1941" i="5"/>
  <c r="B1942" i="5"/>
  <c r="C1942" i="5"/>
  <c r="J1942" i="5"/>
  <c r="R1942" i="5"/>
  <c r="V1942" i="5"/>
  <c r="E1942" i="5" s="1"/>
  <c r="X1942" i="5" s="1"/>
  <c r="B1943" i="5"/>
  <c r="C1943" i="5"/>
  <c r="S1943" i="5"/>
  <c r="T1943" i="5"/>
  <c r="B1944" i="5"/>
  <c r="AB1944" i="5" s="1"/>
  <c r="C1944" i="5"/>
  <c r="F1944" i="5"/>
  <c r="G1944" i="5"/>
  <c r="T1944" i="5"/>
  <c r="V1944" i="5"/>
  <c r="B1945" i="5"/>
  <c r="C1945" i="5"/>
  <c r="V1945" i="5" s="1"/>
  <c r="H1945" i="5"/>
  <c r="I1945" i="5"/>
  <c r="S1945" i="5"/>
  <c r="T1945" i="5"/>
  <c r="AB1945" i="5"/>
  <c r="B1946" i="5"/>
  <c r="C1946" i="5"/>
  <c r="J1946" i="5"/>
  <c r="R1946" i="5"/>
  <c r="V1946" i="5"/>
  <c r="E1946" i="5" s="1"/>
  <c r="X1946" i="5" s="1"/>
  <c r="B1947" i="5"/>
  <c r="C1947" i="5"/>
  <c r="S1947" i="5"/>
  <c r="T1947" i="5"/>
  <c r="B1948" i="5"/>
  <c r="AB1948" i="5" s="1"/>
  <c r="C1948" i="5"/>
  <c r="F1948" i="5"/>
  <c r="G1948" i="5"/>
  <c r="T1948" i="5"/>
  <c r="V1948" i="5"/>
  <c r="B1949" i="5"/>
  <c r="C1949" i="5"/>
  <c r="V1949" i="5" s="1"/>
  <c r="H1949" i="5"/>
  <c r="I1949" i="5"/>
  <c r="S1949" i="5"/>
  <c r="T1949" i="5"/>
  <c r="AB1949" i="5"/>
  <c r="B1950" i="5"/>
  <c r="C1950" i="5"/>
  <c r="F1950" i="5"/>
  <c r="I1950" i="5"/>
  <c r="J1950" i="5"/>
  <c r="R1950" i="5"/>
  <c r="V1950" i="5"/>
  <c r="B1951" i="5"/>
  <c r="AB1951" i="5" s="1"/>
  <c r="C1951" i="5"/>
  <c r="S1951" i="5"/>
  <c r="T1951" i="5"/>
  <c r="B1952" i="5"/>
  <c r="AB1952" i="5" s="1"/>
  <c r="C1952" i="5"/>
  <c r="E1952" i="5"/>
  <c r="X1952" i="5" s="1"/>
  <c r="F1952" i="5"/>
  <c r="G1952" i="5"/>
  <c r="J1952" i="5"/>
  <c r="T1952" i="5"/>
  <c r="V1952" i="5"/>
  <c r="B1953" i="5"/>
  <c r="C1953" i="5"/>
  <c r="V1953" i="5" s="1"/>
  <c r="H1953" i="5"/>
  <c r="I1953" i="5"/>
  <c r="S1953" i="5"/>
  <c r="T1953" i="5"/>
  <c r="AB1953" i="5"/>
  <c r="B1954" i="5"/>
  <c r="C1954" i="5"/>
  <c r="I1954" i="5"/>
  <c r="J1954" i="5"/>
  <c r="V1954" i="5"/>
  <c r="B1955" i="5"/>
  <c r="S1955" i="5" s="1"/>
  <c r="C1955" i="5"/>
  <c r="B1956" i="5"/>
  <c r="C1956" i="5"/>
  <c r="V1956" i="5"/>
  <c r="B1957" i="5"/>
  <c r="C1957" i="5"/>
  <c r="V1957" i="5" s="1"/>
  <c r="H1957" i="5" s="1"/>
  <c r="E1957" i="5"/>
  <c r="G1957" i="5"/>
  <c r="I1957" i="5"/>
  <c r="S1957" i="5"/>
  <c r="T1957" i="5"/>
  <c r="AB1957" i="5"/>
  <c r="B1958" i="5"/>
  <c r="C1958" i="5"/>
  <c r="I1958" i="5"/>
  <c r="V1958" i="5"/>
  <c r="F1958" i="5" s="1"/>
  <c r="B1959" i="5"/>
  <c r="S1959" i="5" s="1"/>
  <c r="C1959" i="5"/>
  <c r="T1959" i="5"/>
  <c r="AB1959" i="5"/>
  <c r="B1960" i="5"/>
  <c r="C1960" i="5"/>
  <c r="E1960" i="5"/>
  <c r="X1960" i="5" s="1"/>
  <c r="F1960" i="5"/>
  <c r="G1960" i="5"/>
  <c r="J1960" i="5"/>
  <c r="R1960" i="5"/>
  <c r="T1960" i="5"/>
  <c r="V1960" i="5"/>
  <c r="B1961" i="5"/>
  <c r="C1961" i="5"/>
  <c r="V1961" i="5" s="1"/>
  <c r="E1961" i="5" s="1"/>
  <c r="X1961" i="5" s="1"/>
  <c r="G1961" i="5"/>
  <c r="H1961" i="5"/>
  <c r="I1961" i="5"/>
  <c r="S1961" i="5"/>
  <c r="T1961" i="5"/>
  <c r="AB1961" i="5"/>
  <c r="B1962" i="5"/>
  <c r="C1962" i="5"/>
  <c r="F1962" i="5"/>
  <c r="G1962" i="5"/>
  <c r="J1962" i="5"/>
  <c r="R1962" i="5"/>
  <c r="V1962" i="5"/>
  <c r="B1963" i="5"/>
  <c r="S1963" i="5" s="1"/>
  <c r="C1963" i="5"/>
  <c r="B1964" i="5"/>
  <c r="C1964" i="5"/>
  <c r="G1964" i="5"/>
  <c r="V1964" i="5"/>
  <c r="B1965" i="5"/>
  <c r="C1965" i="5"/>
  <c r="V1965" i="5" s="1"/>
  <c r="H1965" i="5" s="1"/>
  <c r="E1965" i="5"/>
  <c r="S1965" i="5"/>
  <c r="T1965" i="5"/>
  <c r="AB1965" i="5"/>
  <c r="B1966" i="5"/>
  <c r="C1966" i="5"/>
  <c r="I1966" i="5"/>
  <c r="J1966" i="5"/>
  <c r="V1966" i="5"/>
  <c r="F1966" i="5" s="1"/>
  <c r="B1967" i="5"/>
  <c r="C1967" i="5"/>
  <c r="S1967" i="5"/>
  <c r="T1967" i="5"/>
  <c r="AB1967" i="5"/>
  <c r="B1968" i="5"/>
  <c r="C1968" i="5"/>
  <c r="E1968" i="5"/>
  <c r="X1968" i="5" s="1"/>
  <c r="F1968" i="5"/>
  <c r="J1968" i="5"/>
  <c r="R1968" i="5"/>
  <c r="T1968" i="5"/>
  <c r="V1968" i="5"/>
  <c r="B1969" i="5"/>
  <c r="C1969" i="5"/>
  <c r="V1969" i="5" s="1"/>
  <c r="E1969" i="5" s="1"/>
  <c r="X1969" i="5" s="1"/>
  <c r="H1969" i="5"/>
  <c r="S1969" i="5"/>
  <c r="T1969" i="5"/>
  <c r="AB1969" i="5"/>
  <c r="B1970" i="5"/>
  <c r="C1970" i="5"/>
  <c r="F1970" i="5"/>
  <c r="R1970" i="5"/>
  <c r="V1970" i="5"/>
  <c r="G1970" i="5" s="1"/>
  <c r="B1971" i="5"/>
  <c r="T1971" i="5" s="1"/>
  <c r="C1971" i="5"/>
  <c r="S1971" i="5"/>
  <c r="B1972" i="5"/>
  <c r="C1972" i="5"/>
  <c r="G1972" i="5"/>
  <c r="V1972" i="5"/>
  <c r="B1973" i="5"/>
  <c r="C1973" i="5"/>
  <c r="V1973" i="5" s="1"/>
  <c r="H1973" i="5" s="1"/>
  <c r="E1973" i="5"/>
  <c r="G1973" i="5"/>
  <c r="S1973" i="5"/>
  <c r="T1973" i="5"/>
  <c r="AB1973" i="5"/>
  <c r="B1974" i="5"/>
  <c r="C1974" i="5"/>
  <c r="I1974" i="5"/>
  <c r="V1974" i="5"/>
  <c r="F1974" i="5" s="1"/>
  <c r="B1975" i="5"/>
  <c r="S1975" i="5" s="1"/>
  <c r="C1975" i="5"/>
  <c r="T1975" i="5"/>
  <c r="AB1975" i="5"/>
  <c r="B1976" i="5"/>
  <c r="C1976" i="5"/>
  <c r="E1976" i="5"/>
  <c r="X1976" i="5" s="1"/>
  <c r="I1976" i="5"/>
  <c r="J1976" i="5"/>
  <c r="R1976" i="5"/>
  <c r="T1976" i="5"/>
  <c r="V1976" i="5"/>
  <c r="H1976" i="5" s="1"/>
  <c r="B1977" i="5"/>
  <c r="C1977" i="5"/>
  <c r="V1977" i="5" s="1"/>
  <c r="E1977" i="5"/>
  <c r="X1977" i="5" s="1"/>
  <c r="G1977" i="5"/>
  <c r="H1977" i="5"/>
  <c r="R1977" i="5"/>
  <c r="S1977" i="5"/>
  <c r="T1977" i="5"/>
  <c r="AB1977" i="5"/>
  <c r="B1978" i="5"/>
  <c r="C1978" i="5"/>
  <c r="G1978" i="5"/>
  <c r="T1978" i="5"/>
  <c r="V1978" i="5"/>
  <c r="H1978" i="5" s="1"/>
  <c r="B1979" i="5"/>
  <c r="S1979" i="5" s="1"/>
  <c r="C1979" i="5"/>
  <c r="T1979" i="5"/>
  <c r="B1980" i="5"/>
  <c r="C1980" i="5"/>
  <c r="E1980" i="5"/>
  <c r="X1980" i="5" s="1"/>
  <c r="F1980" i="5"/>
  <c r="I1980" i="5"/>
  <c r="J1980" i="5"/>
  <c r="T1980" i="5"/>
  <c r="V1980" i="5"/>
  <c r="H1980" i="5" s="1"/>
  <c r="B1981" i="5"/>
  <c r="AB1981" i="5" s="1"/>
  <c r="C1981" i="5"/>
  <c r="V1981" i="5" s="1"/>
  <c r="E1981" i="5"/>
  <c r="X1981" i="5" s="1"/>
  <c r="G1981" i="5"/>
  <c r="H1981" i="5"/>
  <c r="I1981" i="5"/>
  <c r="R1981" i="5"/>
  <c r="S1981" i="5"/>
  <c r="T1981" i="5"/>
  <c r="B1982" i="5"/>
  <c r="C1982" i="5"/>
  <c r="F1982" i="5"/>
  <c r="G1982" i="5"/>
  <c r="I1982" i="5"/>
  <c r="R1982" i="5"/>
  <c r="V1982" i="5"/>
  <c r="H1982" i="5" s="1"/>
  <c r="B1983" i="5"/>
  <c r="S1983" i="5" s="1"/>
  <c r="C1983" i="5"/>
  <c r="T1983" i="5"/>
  <c r="B1984" i="5"/>
  <c r="C1984" i="5"/>
  <c r="E1984" i="5"/>
  <c r="X1984" i="5" s="1"/>
  <c r="I1984" i="5"/>
  <c r="J1984" i="5"/>
  <c r="R1984" i="5"/>
  <c r="T1984" i="5"/>
  <c r="V1984" i="5"/>
  <c r="H1984" i="5" s="1"/>
  <c r="B1985" i="5"/>
  <c r="C1985" i="5"/>
  <c r="V1985" i="5" s="1"/>
  <c r="E1985" i="5"/>
  <c r="X1985" i="5" s="1"/>
  <c r="G1985" i="5"/>
  <c r="H1985" i="5"/>
  <c r="R1985" i="5"/>
  <c r="S1985" i="5"/>
  <c r="T1985" i="5"/>
  <c r="AB1985" i="5"/>
  <c r="B1986" i="5"/>
  <c r="T1986" i="5" s="1"/>
  <c r="C1986" i="5"/>
  <c r="G1986" i="5"/>
  <c r="V1986" i="5"/>
  <c r="H1986" i="5" s="1"/>
  <c r="B1987" i="5"/>
  <c r="S1987" i="5" s="1"/>
  <c r="C1987" i="5"/>
  <c r="T1987" i="5"/>
  <c r="B1988" i="5"/>
  <c r="C1988" i="5"/>
  <c r="E1988" i="5"/>
  <c r="X1988" i="5" s="1"/>
  <c r="F1988" i="5"/>
  <c r="J1988" i="5"/>
  <c r="T1988" i="5"/>
  <c r="V1988" i="5"/>
  <c r="H1988" i="5" s="1"/>
  <c r="B1989" i="5"/>
  <c r="AB1989" i="5" s="1"/>
  <c r="C1989" i="5"/>
  <c r="V1989" i="5" s="1"/>
  <c r="E1989" i="5"/>
  <c r="X1989" i="5" s="1"/>
  <c r="G1989" i="5"/>
  <c r="H1989" i="5"/>
  <c r="I1989" i="5"/>
  <c r="R1989" i="5"/>
  <c r="S1989" i="5"/>
  <c r="T1989" i="5"/>
  <c r="B1990" i="5"/>
  <c r="T1990" i="5" s="1"/>
  <c r="C1990" i="5"/>
  <c r="F1990" i="5"/>
  <c r="G1990" i="5"/>
  <c r="I1990" i="5"/>
  <c r="R1990" i="5"/>
  <c r="V1990" i="5"/>
  <c r="H1990" i="5" s="1"/>
  <c r="B1991" i="5"/>
  <c r="S1991" i="5" s="1"/>
  <c r="C1991" i="5"/>
  <c r="T1991" i="5"/>
  <c r="B1992" i="5"/>
  <c r="S1992" i="5" s="1"/>
  <c r="C1992" i="5"/>
  <c r="R1992" i="5"/>
  <c r="T1992" i="5"/>
  <c r="V1992" i="5"/>
  <c r="AB1992" i="5"/>
  <c r="B1993" i="5"/>
  <c r="C1993" i="5"/>
  <c r="V1993" i="5" s="1"/>
  <c r="E1993" i="5" s="1"/>
  <c r="G1993" i="5"/>
  <c r="S1993" i="5"/>
  <c r="T1993" i="5"/>
  <c r="AB1993" i="5"/>
  <c r="B1994" i="5"/>
  <c r="C1994" i="5"/>
  <c r="S1994" i="5"/>
  <c r="T1994" i="5"/>
  <c r="B1995" i="5"/>
  <c r="C1995" i="5"/>
  <c r="V1995" i="5" s="1"/>
  <c r="B1996" i="5"/>
  <c r="C1996" i="5"/>
  <c r="F1996" i="5"/>
  <c r="I1996" i="5"/>
  <c r="S1996" i="5"/>
  <c r="T1996" i="5"/>
  <c r="V1996" i="5"/>
  <c r="E1996" i="5" s="1"/>
  <c r="AB1996" i="5"/>
  <c r="B1997" i="5"/>
  <c r="C1997" i="5"/>
  <c r="G1997" i="5"/>
  <c r="J1997" i="5"/>
  <c r="R1997" i="5"/>
  <c r="V1997" i="5"/>
  <c r="AB1997" i="5"/>
  <c r="B1998" i="5"/>
  <c r="C1998" i="5"/>
  <c r="S1998" i="5"/>
  <c r="T1998" i="5"/>
  <c r="B1999" i="5"/>
  <c r="C1999" i="5"/>
  <c r="F1999" i="5"/>
  <c r="G1999" i="5"/>
  <c r="J1999" i="5"/>
  <c r="V1999" i="5"/>
  <c r="R1999" i="5" s="1"/>
  <c r="B2000" i="5"/>
  <c r="C2000" i="5"/>
  <c r="S2000" i="5"/>
  <c r="T2000" i="5"/>
  <c r="AB2000" i="5"/>
  <c r="B2001" i="5"/>
  <c r="AB2001" i="5" s="1"/>
  <c r="C2001" i="5"/>
  <c r="V2001" i="5"/>
  <c r="F2001" i="5" s="1"/>
  <c r="B2002" i="5"/>
  <c r="C2002" i="5"/>
  <c r="AB2002" i="5" s="1"/>
  <c r="S2002" i="5"/>
  <c r="T2002" i="5"/>
  <c r="B2003" i="5"/>
  <c r="S2003" i="5" s="1"/>
  <c r="C2003" i="5"/>
  <c r="B2004" i="5"/>
  <c r="C2004" i="5"/>
  <c r="AB2004" i="5" s="1"/>
  <c r="F2004" i="5"/>
  <c r="S2004" i="5"/>
  <c r="T2004" i="5"/>
  <c r="V2004" i="5"/>
  <c r="R2004" i="5" s="1"/>
  <c r="B2005" i="5"/>
  <c r="T2005" i="5" s="1"/>
  <c r="C2005" i="5"/>
  <c r="G2005" i="5" s="1"/>
  <c r="V2005" i="5"/>
  <c r="F2005" i="5" s="1"/>
  <c r="B2006" i="5"/>
  <c r="C2006" i="5"/>
  <c r="AB2006" i="5" s="1"/>
  <c r="I2006" i="5"/>
  <c r="S2006" i="5"/>
  <c r="T2006" i="5"/>
  <c r="V2006" i="5"/>
  <c r="R2006" i="5" s="1"/>
  <c r="B2007" i="5"/>
  <c r="T2007" i="5" s="1"/>
  <c r="C2007" i="5"/>
  <c r="F2007" i="5"/>
  <c r="V2007" i="5"/>
  <c r="G2007" i="5" s="1"/>
  <c r="AB2007" i="5"/>
  <c r="B2008" i="5"/>
  <c r="C2008" i="5"/>
  <c r="AB2008" i="5" s="1"/>
  <c r="F2008" i="5"/>
  <c r="I2008" i="5"/>
  <c r="S2008" i="5"/>
  <c r="T2008" i="5"/>
  <c r="V2008" i="5"/>
  <c r="R2008" i="5" s="1"/>
  <c r="B2009" i="5"/>
  <c r="T2009" i="5" s="1"/>
  <c r="C2009" i="5"/>
  <c r="G2009" i="5" s="1"/>
  <c r="V2009" i="5"/>
  <c r="F2009" i="5" s="1"/>
  <c r="B2010" i="5"/>
  <c r="C2010" i="5"/>
  <c r="AB2010" i="5" s="1"/>
  <c r="S2010" i="5"/>
  <c r="T2010" i="5"/>
  <c r="V2010" i="5"/>
  <c r="R2010" i="5" s="1"/>
  <c r="B2011" i="5"/>
  <c r="T2011" i="5" s="1"/>
  <c r="C2011" i="5"/>
  <c r="F2011" i="5"/>
  <c r="H2011" i="5"/>
  <c r="R2011" i="5"/>
  <c r="S2011" i="5"/>
  <c r="V2011" i="5"/>
  <c r="AB2011" i="5"/>
  <c r="B2012" i="5"/>
  <c r="C2012" i="5"/>
  <c r="AB2012" i="5" s="1"/>
  <c r="F2012" i="5"/>
  <c r="S2012" i="5"/>
  <c r="T2012" i="5"/>
  <c r="V2012" i="5"/>
  <c r="R2012" i="5" s="1"/>
  <c r="B2013" i="5"/>
  <c r="T2013" i="5" s="1"/>
  <c r="C2013" i="5"/>
  <c r="G2013" i="5" s="1"/>
  <c r="V2013" i="5"/>
  <c r="F2013" i="5" s="1"/>
  <c r="B2014" i="5"/>
  <c r="C2014" i="5"/>
  <c r="AB2014" i="5" s="1"/>
  <c r="I2014" i="5"/>
  <c r="S2014" i="5"/>
  <c r="T2014" i="5"/>
  <c r="V2014" i="5"/>
  <c r="R2014" i="5" s="1"/>
  <c r="B2015" i="5"/>
  <c r="T2015" i="5" s="1"/>
  <c r="C2015" i="5"/>
  <c r="F2015" i="5"/>
  <c r="R2015" i="5"/>
  <c r="V2015" i="5"/>
  <c r="G2015" i="5" s="1"/>
  <c r="AB2015" i="5"/>
  <c r="B2016" i="5"/>
  <c r="T2016" i="5" s="1"/>
  <c r="C2016" i="5"/>
  <c r="V2016" i="5" s="1"/>
  <c r="S2016" i="5"/>
  <c r="AB2016" i="5"/>
  <c r="B2017" i="5"/>
  <c r="C2017" i="5"/>
  <c r="V2017" i="5" s="1"/>
  <c r="S2017" i="5"/>
  <c r="T2017" i="5"/>
  <c r="B2018" i="5"/>
  <c r="C2018" i="5"/>
  <c r="E2018" i="5"/>
  <c r="G2018" i="5"/>
  <c r="I2018" i="5"/>
  <c r="J2018" i="5"/>
  <c r="R2018" i="5"/>
  <c r="S2018" i="5"/>
  <c r="T2018" i="5"/>
  <c r="V2018" i="5"/>
  <c r="F2018" i="5" s="1"/>
  <c r="X2018" i="5"/>
  <c r="AB2018" i="5"/>
  <c r="B2019" i="5"/>
  <c r="AB2019" i="5" s="1"/>
  <c r="C2019" i="5"/>
  <c r="V2019" i="5" s="1"/>
  <c r="B2020" i="5"/>
  <c r="S2020" i="5" s="1"/>
  <c r="C2020" i="5"/>
  <c r="E2020" i="5"/>
  <c r="X2020" i="5" s="1"/>
  <c r="I2020" i="5"/>
  <c r="R2020" i="5"/>
  <c r="T2020" i="5"/>
  <c r="V2020" i="5"/>
  <c r="J2020" i="5" s="1"/>
  <c r="B2021" i="5"/>
  <c r="S2021" i="5" s="1"/>
  <c r="C2021" i="5"/>
  <c r="V2021" i="5" s="1"/>
  <c r="T2021" i="5"/>
  <c r="B2022" i="5"/>
  <c r="AB2022" i="5" s="1"/>
  <c r="C2022" i="5"/>
  <c r="E2022" i="5"/>
  <c r="X2022" i="5" s="1"/>
  <c r="G2022" i="5"/>
  <c r="I2022" i="5"/>
  <c r="J2022" i="5"/>
  <c r="R2022" i="5"/>
  <c r="T2022" i="5"/>
  <c r="V2022" i="5"/>
  <c r="F2022" i="5" s="1"/>
  <c r="B2023" i="5"/>
  <c r="AB2023" i="5" s="1"/>
  <c r="C2023" i="5"/>
  <c r="V2023" i="5" s="1"/>
  <c r="B2024" i="5"/>
  <c r="S2024" i="5" s="1"/>
  <c r="C2024" i="5"/>
  <c r="E2024" i="5"/>
  <c r="X2024" i="5" s="1"/>
  <c r="I2024" i="5"/>
  <c r="R2024" i="5"/>
  <c r="T2024" i="5"/>
  <c r="V2024" i="5"/>
  <c r="J2024" i="5" s="1"/>
  <c r="B2025" i="5"/>
  <c r="S2025" i="5" s="1"/>
  <c r="C2025" i="5"/>
  <c r="V2025" i="5" s="1"/>
  <c r="T2025" i="5"/>
  <c r="B2026" i="5"/>
  <c r="AB2026" i="5" s="1"/>
  <c r="C2026" i="5"/>
  <c r="E2026" i="5"/>
  <c r="X2026" i="5" s="1"/>
  <c r="G2026" i="5"/>
  <c r="I2026" i="5"/>
  <c r="J2026" i="5"/>
  <c r="R2026" i="5"/>
  <c r="T2026" i="5"/>
  <c r="V2026" i="5"/>
  <c r="F2026" i="5" s="1"/>
  <c r="B2027" i="5"/>
  <c r="AB2027" i="5" s="1"/>
  <c r="C2027" i="5"/>
  <c r="V2027" i="5" s="1"/>
  <c r="B2028" i="5"/>
  <c r="S2028" i="5" s="1"/>
  <c r="C2028" i="5"/>
  <c r="E2028" i="5"/>
  <c r="X2028" i="5" s="1"/>
  <c r="I2028" i="5"/>
  <c r="R2028" i="5"/>
  <c r="T2028" i="5"/>
  <c r="V2028" i="5"/>
  <c r="J2028" i="5" s="1"/>
  <c r="B2029" i="5"/>
  <c r="S2029" i="5" s="1"/>
  <c r="C2029" i="5"/>
  <c r="V2029" i="5" s="1"/>
  <c r="T2029" i="5"/>
  <c r="B2030" i="5"/>
  <c r="AB2030" i="5" s="1"/>
  <c r="C2030" i="5"/>
  <c r="E2030" i="5"/>
  <c r="X2030" i="5" s="1"/>
  <c r="G2030" i="5"/>
  <c r="I2030" i="5"/>
  <c r="J2030" i="5"/>
  <c r="R2030" i="5"/>
  <c r="T2030" i="5"/>
  <c r="V2030" i="5"/>
  <c r="F2030" i="5" s="1"/>
  <c r="B2031" i="5"/>
  <c r="AB2031" i="5" s="1"/>
  <c r="C2031" i="5"/>
  <c r="V2031" i="5" s="1"/>
  <c r="B2032" i="5"/>
  <c r="S2032" i="5" s="1"/>
  <c r="C2032" i="5"/>
  <c r="E2032" i="5"/>
  <c r="X2032" i="5" s="1"/>
  <c r="I2032" i="5"/>
  <c r="R2032" i="5"/>
  <c r="V2032" i="5"/>
  <c r="J2032" i="5" s="1"/>
  <c r="B2033" i="5"/>
  <c r="S2033" i="5" s="1"/>
  <c r="C2033" i="5"/>
  <c r="V2033" i="5" s="1"/>
  <c r="T2033" i="5"/>
  <c r="B2034" i="5"/>
  <c r="AB2034" i="5" s="1"/>
  <c r="C2034" i="5"/>
  <c r="E2034" i="5"/>
  <c r="X2034" i="5" s="1"/>
  <c r="G2034" i="5"/>
  <c r="I2034" i="5"/>
  <c r="J2034" i="5"/>
  <c r="R2034" i="5"/>
  <c r="T2034" i="5"/>
  <c r="V2034" i="5"/>
  <c r="F2034" i="5" s="1"/>
  <c r="B2035" i="5"/>
  <c r="AB2035" i="5" s="1"/>
  <c r="C2035" i="5"/>
  <c r="V2035" i="5" s="1"/>
  <c r="B2036" i="5"/>
  <c r="S2036" i="5" s="1"/>
  <c r="C2036" i="5"/>
  <c r="E2036" i="5"/>
  <c r="X2036" i="5" s="1"/>
  <c r="I2036" i="5"/>
  <c r="R2036" i="5"/>
  <c r="V2036" i="5"/>
  <c r="J2036" i="5" s="1"/>
  <c r="B2037" i="5"/>
  <c r="S2037" i="5" s="1"/>
  <c r="C2037" i="5"/>
  <c r="V2037" i="5" s="1"/>
  <c r="T2037" i="5"/>
  <c r="B2038" i="5"/>
  <c r="AB2038" i="5" s="1"/>
  <c r="C2038" i="5"/>
  <c r="E2038" i="5"/>
  <c r="X2038" i="5" s="1"/>
  <c r="G2038" i="5"/>
  <c r="I2038" i="5"/>
  <c r="J2038" i="5"/>
  <c r="R2038" i="5"/>
  <c r="T2038" i="5"/>
  <c r="V2038" i="5"/>
  <c r="F2038" i="5" s="1"/>
  <c r="B2039" i="5"/>
  <c r="AB2039" i="5" s="1"/>
  <c r="C2039" i="5"/>
  <c r="V2039" i="5" s="1"/>
  <c r="B2040" i="5"/>
  <c r="C2040" i="5"/>
  <c r="E2040" i="5"/>
  <c r="X2040" i="5" s="1"/>
  <c r="I2040" i="5"/>
  <c r="R2040" i="5"/>
  <c r="V2040" i="5"/>
  <c r="J2040" i="5" s="1"/>
  <c r="B2041" i="5"/>
  <c r="S2041" i="5" s="1"/>
  <c r="C2041" i="5"/>
  <c r="V2041" i="5" s="1"/>
  <c r="E2041" i="5" s="1"/>
  <c r="X2041" i="5" s="1"/>
  <c r="T2041" i="5"/>
  <c r="B2042" i="5"/>
  <c r="AB2042" i="5" s="1"/>
  <c r="C2042" i="5"/>
  <c r="E2042" i="5"/>
  <c r="X2042" i="5" s="1"/>
  <c r="G2042" i="5"/>
  <c r="I2042" i="5"/>
  <c r="J2042" i="5"/>
  <c r="R2042" i="5"/>
  <c r="T2042" i="5"/>
  <c r="V2042" i="5"/>
  <c r="F2042" i="5" s="1"/>
  <c r="B2043" i="5"/>
  <c r="C2043" i="5"/>
  <c r="V2043" i="5" s="1"/>
  <c r="R2043" i="5" s="1"/>
  <c r="G2043" i="5"/>
  <c r="I2043" i="5"/>
  <c r="B2044" i="5"/>
  <c r="T2044" i="5" s="1"/>
  <c r="C2044" i="5"/>
  <c r="E2044" i="5"/>
  <c r="X2044" i="5" s="1"/>
  <c r="G2044" i="5"/>
  <c r="I2044" i="5"/>
  <c r="R2044" i="5"/>
  <c r="V2044" i="5"/>
  <c r="J2044" i="5" s="1"/>
  <c r="B2045" i="5"/>
  <c r="T2045" i="5" s="1"/>
  <c r="C2045" i="5"/>
  <c r="V2045" i="5" s="1"/>
  <c r="E2045" i="5" s="1"/>
  <c r="X2045" i="5" s="1"/>
  <c r="B2046" i="5"/>
  <c r="AB2046" i="5" s="1"/>
  <c r="C2046" i="5"/>
  <c r="E2046" i="5"/>
  <c r="X2046" i="5" s="1"/>
  <c r="G2046" i="5"/>
  <c r="I2046" i="5"/>
  <c r="J2046" i="5"/>
  <c r="R2046" i="5"/>
  <c r="T2046" i="5"/>
  <c r="V2046" i="5"/>
  <c r="F2046" i="5" s="1"/>
  <c r="B2047" i="5"/>
  <c r="C2047" i="5"/>
  <c r="V2047" i="5" s="1"/>
  <c r="G2047" i="5"/>
  <c r="I2047" i="5"/>
  <c r="R2047" i="5"/>
  <c r="B2048" i="5"/>
  <c r="T2048" i="5" s="1"/>
  <c r="C2048" i="5"/>
  <c r="E2048" i="5"/>
  <c r="X2048" i="5" s="1"/>
  <c r="G2048" i="5"/>
  <c r="I2048" i="5"/>
  <c r="R2048" i="5"/>
  <c r="V2048" i="5"/>
  <c r="J2048" i="5" s="1"/>
  <c r="B2049" i="5"/>
  <c r="T2049" i="5" s="1"/>
  <c r="C2049" i="5"/>
  <c r="V2049" i="5" s="1"/>
  <c r="G2049" i="5" s="1"/>
  <c r="E2049" i="5"/>
  <c r="X2049" i="5" s="1"/>
  <c r="B2050" i="5"/>
  <c r="AB2050" i="5" s="1"/>
  <c r="C2050" i="5"/>
  <c r="E2050" i="5"/>
  <c r="X2050" i="5" s="1"/>
  <c r="G2050" i="5"/>
  <c r="I2050" i="5"/>
  <c r="J2050" i="5"/>
  <c r="R2050" i="5"/>
  <c r="T2050" i="5"/>
  <c r="V2050" i="5"/>
  <c r="F2050" i="5" s="1"/>
  <c r="B2051" i="5"/>
  <c r="C2051" i="5"/>
  <c r="V2051" i="5" s="1"/>
  <c r="G2051" i="5" s="1"/>
  <c r="B2052" i="5"/>
  <c r="C2052" i="5"/>
  <c r="E2052" i="5"/>
  <c r="X2052" i="5" s="1"/>
  <c r="G2052" i="5"/>
  <c r="I2052" i="5"/>
  <c r="R2052" i="5"/>
  <c r="T2052" i="5"/>
  <c r="V2052" i="5"/>
  <c r="J2052" i="5" s="1"/>
  <c r="B2053" i="5"/>
  <c r="T2053" i="5" s="1"/>
  <c r="C2053" i="5"/>
  <c r="V2053" i="5" s="1"/>
  <c r="G2053" i="5" s="1"/>
  <c r="E2053" i="5"/>
  <c r="X2053" i="5" s="1"/>
  <c r="B2054" i="5"/>
  <c r="T2054" i="5" s="1"/>
  <c r="C2054" i="5"/>
  <c r="E2054" i="5"/>
  <c r="X2054" i="5" s="1"/>
  <c r="G2054" i="5"/>
  <c r="I2054" i="5"/>
  <c r="J2054" i="5"/>
  <c r="R2054" i="5"/>
  <c r="V2054" i="5"/>
  <c r="F2054" i="5" s="1"/>
  <c r="B2055" i="5"/>
  <c r="AB2055" i="5" s="1"/>
  <c r="C2055" i="5"/>
  <c r="V2055" i="5" s="1"/>
  <c r="R2055" i="5" s="1"/>
  <c r="E2055" i="5"/>
  <c r="X2055" i="5" s="1"/>
  <c r="G2055" i="5"/>
  <c r="I2055" i="5"/>
  <c r="S2055" i="5"/>
  <c r="B2056" i="5"/>
  <c r="C2056" i="5"/>
  <c r="E2056" i="5"/>
  <c r="X2056" i="5" s="1"/>
  <c r="F2056" i="5"/>
  <c r="I2056" i="5"/>
  <c r="R2056" i="5"/>
  <c r="T2056" i="5"/>
  <c r="V2056" i="5"/>
  <c r="G2056" i="5" s="1"/>
  <c r="B2057" i="5"/>
  <c r="S2057" i="5" s="1"/>
  <c r="C2057" i="5"/>
  <c r="V2057" i="5" s="1"/>
  <c r="E2057" i="5" s="1"/>
  <c r="X2057" i="5" s="1"/>
  <c r="G2057" i="5"/>
  <c r="H2057" i="5"/>
  <c r="I2057" i="5"/>
  <c r="B2058" i="5"/>
  <c r="C2058" i="5"/>
  <c r="E2058" i="5"/>
  <c r="X2058" i="5" s="1"/>
  <c r="G2058" i="5"/>
  <c r="I2058" i="5"/>
  <c r="J2058" i="5"/>
  <c r="R2058" i="5"/>
  <c r="T2058" i="5"/>
  <c r="V2058" i="5"/>
  <c r="F2058" i="5" s="1"/>
  <c r="B2059" i="5"/>
  <c r="S2059" i="5" s="1"/>
  <c r="C2059" i="5"/>
  <c r="V2059" i="5" s="1"/>
  <c r="E2059" i="5" s="1"/>
  <c r="T2059" i="5"/>
  <c r="B2060" i="5"/>
  <c r="C2060" i="5"/>
  <c r="V2060" i="5"/>
  <c r="E2060" i="5" s="1"/>
  <c r="X2060" i="5" s="1"/>
  <c r="B2061" i="5"/>
  <c r="S2061" i="5" s="1"/>
  <c r="C2061" i="5"/>
  <c r="V2061" i="5" s="1"/>
  <c r="E2061" i="5" s="1"/>
  <c r="X2061" i="5" s="1"/>
  <c r="H2061" i="5"/>
  <c r="I2061" i="5"/>
  <c r="R2061" i="5"/>
  <c r="AB2061" i="5"/>
  <c r="B2062" i="5"/>
  <c r="C2062" i="5"/>
  <c r="E2062" i="5"/>
  <c r="X2062" i="5" s="1"/>
  <c r="G2062" i="5"/>
  <c r="I2062" i="5"/>
  <c r="J2062" i="5"/>
  <c r="R2062" i="5"/>
  <c r="T2062" i="5"/>
  <c r="V2062" i="5"/>
  <c r="F2062" i="5" s="1"/>
  <c r="B2063" i="5"/>
  <c r="AB2063" i="5" s="1"/>
  <c r="C2063" i="5"/>
  <c r="V2063" i="5" s="1"/>
  <c r="I2063" i="5" s="1"/>
  <c r="E2063" i="5"/>
  <c r="X2063" i="5" s="1"/>
  <c r="B2064" i="5"/>
  <c r="C2064" i="5"/>
  <c r="T2064" i="5"/>
  <c r="V2064" i="5"/>
  <c r="E2064" i="5" s="1"/>
  <c r="X2064" i="5" s="1"/>
  <c r="B2065" i="5"/>
  <c r="S2065" i="5" s="1"/>
  <c r="C2065" i="5"/>
  <c r="V2065" i="5" s="1"/>
  <c r="G2065" i="5" s="1"/>
  <c r="E2065" i="5"/>
  <c r="X2065" i="5" s="1"/>
  <c r="I2065" i="5"/>
  <c r="R2065" i="5"/>
  <c r="T2065" i="5"/>
  <c r="AB2065" i="5"/>
  <c r="B2066" i="5"/>
  <c r="C2066" i="5"/>
  <c r="E2066" i="5"/>
  <c r="X2066" i="5" s="1"/>
  <c r="G2066" i="5"/>
  <c r="I2066" i="5"/>
  <c r="J2066" i="5"/>
  <c r="R2066" i="5"/>
  <c r="V2066" i="5"/>
  <c r="F2066" i="5" s="1"/>
  <c r="B2067" i="5"/>
  <c r="C2067" i="5"/>
  <c r="V2067" i="5" s="1"/>
  <c r="E2067" i="5" s="1"/>
  <c r="S2067" i="5"/>
  <c r="T2067" i="5"/>
  <c r="B2068" i="5"/>
  <c r="T2068" i="5" s="1"/>
  <c r="C2068" i="5"/>
  <c r="V2068" i="5"/>
  <c r="E2068" i="5" s="1"/>
  <c r="X2068" i="5" s="1"/>
  <c r="B2069" i="5"/>
  <c r="S2069" i="5" s="1"/>
  <c r="C2069" i="5"/>
  <c r="V2069" i="5" s="1"/>
  <c r="I2069" i="5" s="1"/>
  <c r="E2069" i="5"/>
  <c r="X2069" i="5" s="1"/>
  <c r="G2069" i="5"/>
  <c r="H2069" i="5"/>
  <c r="R2069" i="5"/>
  <c r="B2070" i="5"/>
  <c r="C2070" i="5"/>
  <c r="E2070" i="5"/>
  <c r="X2070" i="5" s="1"/>
  <c r="G2070" i="5"/>
  <c r="I2070" i="5"/>
  <c r="J2070" i="5"/>
  <c r="R2070" i="5"/>
  <c r="V2070" i="5"/>
  <c r="F2070" i="5" s="1"/>
  <c r="B2071" i="5"/>
  <c r="C2071" i="5"/>
  <c r="V2071" i="5" s="1"/>
  <c r="E2071" i="5"/>
  <c r="X2071" i="5" s="1"/>
  <c r="G2071" i="5"/>
  <c r="H2071" i="5"/>
  <c r="I2071" i="5"/>
  <c r="R2071" i="5"/>
  <c r="S2071" i="5"/>
  <c r="T2071" i="5"/>
  <c r="AB2071" i="5"/>
  <c r="B2072" i="5"/>
  <c r="C2072" i="5"/>
  <c r="R2072" i="5"/>
  <c r="T2072" i="5"/>
  <c r="V2072" i="5"/>
  <c r="H2072" i="5" s="1"/>
  <c r="B2073" i="5"/>
  <c r="S2073" i="5" s="1"/>
  <c r="C2073" i="5"/>
  <c r="V2073" i="5" s="1"/>
  <c r="E2073" i="5" s="1"/>
  <c r="X2073" i="5" s="1"/>
  <c r="H2073" i="5"/>
  <c r="I2073" i="5"/>
  <c r="R2073" i="5"/>
  <c r="T2073" i="5"/>
  <c r="B2074" i="5"/>
  <c r="C2074" i="5"/>
  <c r="T2074" i="5"/>
  <c r="V2074" i="5"/>
  <c r="H2074" i="5" s="1"/>
  <c r="B2075" i="5"/>
  <c r="S2075" i="5" s="1"/>
  <c r="C2075" i="5"/>
  <c r="V2075" i="5" s="1"/>
  <c r="I2075" i="5" s="1"/>
  <c r="E2075" i="5"/>
  <c r="X2075" i="5" s="1"/>
  <c r="G2075" i="5"/>
  <c r="H2075" i="5"/>
  <c r="R2075" i="5"/>
  <c r="T2075" i="5"/>
  <c r="B2076" i="5"/>
  <c r="C2076" i="5"/>
  <c r="F2076" i="5"/>
  <c r="G2076" i="5"/>
  <c r="I2076" i="5"/>
  <c r="R2076" i="5"/>
  <c r="T2076" i="5"/>
  <c r="V2076" i="5"/>
  <c r="H2076" i="5" s="1"/>
  <c r="B2077" i="5"/>
  <c r="AB2077" i="5" s="1"/>
  <c r="C2077" i="5"/>
  <c r="V2077" i="5" s="1"/>
  <c r="H2077" i="5" s="1"/>
  <c r="E2077" i="5"/>
  <c r="X2077" i="5" s="1"/>
  <c r="T2077" i="5"/>
  <c r="B2078" i="5"/>
  <c r="C2078" i="5"/>
  <c r="E2078" i="5"/>
  <c r="X2078" i="5" s="1"/>
  <c r="I2078" i="5"/>
  <c r="J2078" i="5"/>
  <c r="R2078" i="5"/>
  <c r="T2078" i="5"/>
  <c r="V2078" i="5"/>
  <c r="H2078" i="5" s="1"/>
  <c r="B2079" i="5"/>
  <c r="C2079" i="5"/>
  <c r="V2079" i="5" s="1"/>
  <c r="E2079" i="5"/>
  <c r="X2079" i="5" s="1"/>
  <c r="G2079" i="5"/>
  <c r="H2079" i="5"/>
  <c r="I2079" i="5"/>
  <c r="R2079" i="5"/>
  <c r="S2079" i="5"/>
  <c r="T2079" i="5"/>
  <c r="AB2079" i="5"/>
  <c r="B2080" i="5"/>
  <c r="C2080" i="5"/>
  <c r="R2080" i="5"/>
  <c r="T2080" i="5"/>
  <c r="V2080" i="5"/>
  <c r="H2080" i="5" s="1"/>
  <c r="B2081" i="5"/>
  <c r="S2081" i="5" s="1"/>
  <c r="C2081" i="5"/>
  <c r="V2081" i="5" s="1"/>
  <c r="E2081" i="5" s="1"/>
  <c r="X2081" i="5" s="1"/>
  <c r="H2081" i="5"/>
  <c r="I2081" i="5"/>
  <c r="R2081" i="5"/>
  <c r="T2081" i="5"/>
  <c r="B2082" i="5"/>
  <c r="C2082" i="5"/>
  <c r="T2082" i="5"/>
  <c r="V2082" i="5"/>
  <c r="H2082" i="5" s="1"/>
  <c r="B2083" i="5"/>
  <c r="S2083" i="5" s="1"/>
  <c r="C2083" i="5"/>
  <c r="V2083" i="5" s="1"/>
  <c r="I2083" i="5" s="1"/>
  <c r="E2083" i="5"/>
  <c r="X2083" i="5" s="1"/>
  <c r="G2083" i="5"/>
  <c r="H2083" i="5"/>
  <c r="R2083" i="5"/>
  <c r="T2083" i="5"/>
  <c r="B2084" i="5"/>
  <c r="C2084" i="5"/>
  <c r="F2084" i="5"/>
  <c r="G2084" i="5"/>
  <c r="I2084" i="5"/>
  <c r="R2084" i="5"/>
  <c r="T2084" i="5"/>
  <c r="V2084" i="5"/>
  <c r="H2084" i="5" s="1"/>
  <c r="B2085" i="5"/>
  <c r="AB2085" i="5" s="1"/>
  <c r="C2085" i="5"/>
  <c r="V2085" i="5" s="1"/>
  <c r="H2085" i="5" s="1"/>
  <c r="E2085" i="5"/>
  <c r="X2085" i="5" s="1"/>
  <c r="T2085" i="5"/>
  <c r="B2086" i="5"/>
  <c r="C2086" i="5"/>
  <c r="E2086" i="5"/>
  <c r="X2086" i="5" s="1"/>
  <c r="I2086" i="5"/>
  <c r="J2086" i="5"/>
  <c r="R2086" i="5"/>
  <c r="T2086" i="5"/>
  <c r="V2086" i="5"/>
  <c r="H2086" i="5" s="1"/>
  <c r="B2087" i="5"/>
  <c r="C2087" i="5"/>
  <c r="V2087" i="5" s="1"/>
  <c r="E2087" i="5"/>
  <c r="X2087" i="5" s="1"/>
  <c r="G2087" i="5"/>
  <c r="H2087" i="5"/>
  <c r="I2087" i="5"/>
  <c r="R2087" i="5"/>
  <c r="S2087" i="5"/>
  <c r="T2087" i="5"/>
  <c r="AB2087" i="5"/>
  <c r="B2088" i="5"/>
  <c r="C2088" i="5"/>
  <c r="R2088" i="5"/>
  <c r="T2088" i="5"/>
  <c r="V2088" i="5"/>
  <c r="H2088" i="5" s="1"/>
  <c r="B2089" i="5"/>
  <c r="S2089" i="5" s="1"/>
  <c r="C2089" i="5"/>
  <c r="V2089" i="5" s="1"/>
  <c r="E2089" i="5" s="1"/>
  <c r="X2089" i="5" s="1"/>
  <c r="H2089" i="5"/>
  <c r="R2089" i="5"/>
  <c r="T2089" i="5"/>
  <c r="B2090" i="5"/>
  <c r="C2090" i="5"/>
  <c r="T2090" i="5"/>
  <c r="V2090" i="5"/>
  <c r="H2090" i="5" s="1"/>
  <c r="B2091" i="5"/>
  <c r="S2091" i="5" s="1"/>
  <c r="C2091" i="5"/>
  <c r="V2091" i="5" s="1"/>
  <c r="H2091" i="5" s="1"/>
  <c r="E2091" i="5"/>
  <c r="X2091" i="5" s="1"/>
  <c r="G2091" i="5"/>
  <c r="R2091" i="5"/>
  <c r="T2091" i="5"/>
  <c r="B2092" i="5"/>
  <c r="C2092" i="5"/>
  <c r="F2092" i="5"/>
  <c r="G2092" i="5"/>
  <c r="I2092" i="5"/>
  <c r="J2092" i="5"/>
  <c r="R2092" i="5"/>
  <c r="T2092" i="5"/>
  <c r="V2092" i="5"/>
  <c r="H2092" i="5" s="1"/>
  <c r="B2093" i="5"/>
  <c r="AB2093" i="5" s="1"/>
  <c r="C2093" i="5"/>
  <c r="V2093" i="5" s="1"/>
  <c r="H2093" i="5" s="1"/>
  <c r="E2093" i="5"/>
  <c r="X2093" i="5" s="1"/>
  <c r="I2093" i="5"/>
  <c r="T2093" i="5"/>
  <c r="B2094" i="5"/>
  <c r="C2094" i="5"/>
  <c r="E2094" i="5"/>
  <c r="X2094" i="5" s="1"/>
  <c r="I2094" i="5"/>
  <c r="J2094" i="5"/>
  <c r="R2094" i="5"/>
  <c r="T2094" i="5"/>
  <c r="V2094" i="5"/>
  <c r="H2094" i="5" s="1"/>
  <c r="B2095" i="5"/>
  <c r="C2095" i="5"/>
  <c r="V2095" i="5" s="1"/>
  <c r="E2095" i="5"/>
  <c r="X2095" i="5" s="1"/>
  <c r="G2095" i="5"/>
  <c r="H2095" i="5"/>
  <c r="I2095" i="5"/>
  <c r="R2095" i="5"/>
  <c r="S2095" i="5"/>
  <c r="T2095" i="5"/>
  <c r="AB2095" i="5"/>
  <c r="B2096" i="5"/>
  <c r="C2096" i="5"/>
  <c r="R2096" i="5"/>
  <c r="T2096" i="5"/>
  <c r="V2096" i="5"/>
  <c r="H2096" i="5" s="1"/>
  <c r="B2097" i="5"/>
  <c r="AB2097" i="5" s="1"/>
  <c r="C2097" i="5"/>
  <c r="V2097" i="5" s="1"/>
  <c r="E2097" i="5" s="1"/>
  <c r="X2097" i="5" s="1"/>
  <c r="H2097" i="5"/>
  <c r="R2097" i="5"/>
  <c r="S2097" i="5"/>
  <c r="T2097" i="5"/>
  <c r="B2098" i="5"/>
  <c r="C2098" i="5"/>
  <c r="T2098" i="5"/>
  <c r="V2098" i="5"/>
  <c r="H2098" i="5" s="1"/>
  <c r="B2099" i="5"/>
  <c r="S2099" i="5" s="1"/>
  <c r="C2099" i="5"/>
  <c r="V2099" i="5" s="1"/>
  <c r="E2099" i="5" s="1"/>
  <c r="X2099" i="5" s="1"/>
  <c r="G2099" i="5"/>
  <c r="R2099" i="5"/>
  <c r="T2099" i="5"/>
  <c r="B2100" i="5"/>
  <c r="C2100" i="5"/>
  <c r="F2100" i="5"/>
  <c r="G2100" i="5"/>
  <c r="I2100" i="5"/>
  <c r="J2100" i="5"/>
  <c r="R2100" i="5"/>
  <c r="T2100" i="5"/>
  <c r="V2100" i="5"/>
  <c r="H2100" i="5" s="1"/>
  <c r="B2101" i="5"/>
  <c r="AB2101" i="5" s="1"/>
  <c r="C2101" i="5"/>
  <c r="V2101" i="5" s="1"/>
  <c r="H2101" i="5" s="1"/>
  <c r="E2101" i="5"/>
  <c r="X2101" i="5" s="1"/>
  <c r="I2101" i="5"/>
  <c r="T2101" i="5"/>
  <c r="B2102" i="5"/>
  <c r="C2102" i="5"/>
  <c r="E2102" i="5"/>
  <c r="X2102" i="5" s="1"/>
  <c r="I2102" i="5"/>
  <c r="J2102" i="5"/>
  <c r="R2102" i="5"/>
  <c r="T2102" i="5"/>
  <c r="V2102" i="5"/>
  <c r="H2102" i="5" s="1"/>
  <c r="B2103" i="5"/>
  <c r="C2103" i="5"/>
  <c r="V2103" i="5" s="1"/>
  <c r="E2103" i="5"/>
  <c r="X2103" i="5" s="1"/>
  <c r="G2103" i="5"/>
  <c r="H2103" i="5"/>
  <c r="I2103" i="5"/>
  <c r="R2103" i="5"/>
  <c r="S2103" i="5"/>
  <c r="T2103" i="5"/>
  <c r="AB2103" i="5"/>
  <c r="B2104" i="5"/>
  <c r="C2104" i="5"/>
  <c r="R2104" i="5"/>
  <c r="T2104" i="5"/>
  <c r="V2104" i="5"/>
  <c r="H2104" i="5" s="1"/>
  <c r="B2105" i="5"/>
  <c r="AB2105" i="5" s="1"/>
  <c r="C2105" i="5"/>
  <c r="V2105" i="5" s="1"/>
  <c r="E2105" i="5" s="1"/>
  <c r="X2105" i="5" s="1"/>
  <c r="H2105" i="5"/>
  <c r="R2105" i="5"/>
  <c r="S2105" i="5"/>
  <c r="T2105" i="5"/>
  <c r="B2106" i="5"/>
  <c r="C2106" i="5"/>
  <c r="T2106" i="5"/>
  <c r="V2106" i="5"/>
  <c r="H2106" i="5" s="1"/>
  <c r="B2107" i="5"/>
  <c r="S2107" i="5" s="1"/>
  <c r="C2107" i="5"/>
  <c r="V2107" i="5" s="1"/>
  <c r="E2107" i="5" s="1"/>
  <c r="X2107" i="5" s="1"/>
  <c r="G2107" i="5"/>
  <c r="R2107" i="5"/>
  <c r="T2107" i="5"/>
  <c r="B2108" i="5"/>
  <c r="C2108" i="5"/>
  <c r="F2108" i="5"/>
  <c r="G2108" i="5"/>
  <c r="I2108" i="5"/>
  <c r="J2108" i="5"/>
  <c r="R2108" i="5"/>
  <c r="T2108" i="5"/>
  <c r="V2108" i="5"/>
  <c r="H2108" i="5" s="1"/>
  <c r="B2109" i="5"/>
  <c r="AB2109" i="5" s="1"/>
  <c r="C2109" i="5"/>
  <c r="V2109" i="5" s="1"/>
  <c r="H2109" i="5" s="1"/>
  <c r="E2109" i="5"/>
  <c r="X2109" i="5" s="1"/>
  <c r="I2109" i="5"/>
  <c r="T2109" i="5"/>
  <c r="B2110" i="5"/>
  <c r="C2110" i="5"/>
  <c r="E2110" i="5"/>
  <c r="X2110" i="5" s="1"/>
  <c r="I2110" i="5"/>
  <c r="J2110" i="5"/>
  <c r="R2110" i="5"/>
  <c r="T2110" i="5"/>
  <c r="V2110" i="5"/>
  <c r="H2110" i="5" s="1"/>
  <c r="B2111" i="5"/>
  <c r="C2111" i="5"/>
  <c r="V2111" i="5" s="1"/>
  <c r="E2111" i="5"/>
  <c r="X2111" i="5" s="1"/>
  <c r="G2111" i="5"/>
  <c r="H2111" i="5"/>
  <c r="I2111" i="5"/>
  <c r="R2111" i="5"/>
  <c r="S2111" i="5"/>
  <c r="T2111" i="5"/>
  <c r="AB2111" i="5"/>
  <c r="B2112" i="5"/>
  <c r="S2112" i="5" s="1"/>
  <c r="C2112" i="5"/>
  <c r="R2112" i="5"/>
  <c r="T2112" i="5"/>
  <c r="V2112" i="5"/>
  <c r="H2112" i="5" s="1"/>
  <c r="B2113" i="5"/>
  <c r="AB2113" i="5" s="1"/>
  <c r="C2113" i="5"/>
  <c r="V2113" i="5" s="1"/>
  <c r="S2113" i="5"/>
  <c r="B2114" i="5"/>
  <c r="S2114" i="5" s="1"/>
  <c r="C2114" i="5"/>
  <c r="G2114" i="5" s="1"/>
  <c r="I2114" i="5"/>
  <c r="R2114" i="5"/>
  <c r="V2114" i="5"/>
  <c r="J2114" i="5" s="1"/>
  <c r="B2115" i="5"/>
  <c r="S2115" i="5" s="1"/>
  <c r="C2115" i="5"/>
  <c r="V2115" i="5" s="1"/>
  <c r="B2116" i="5"/>
  <c r="S2116" i="5" s="1"/>
  <c r="C2116" i="5"/>
  <c r="E2116" i="5"/>
  <c r="X2116" i="5" s="1"/>
  <c r="G2116" i="5"/>
  <c r="J2116" i="5"/>
  <c r="T2116" i="5"/>
  <c r="V2116" i="5"/>
  <c r="F2116" i="5" s="1"/>
  <c r="AB2116" i="5"/>
  <c r="B2117" i="5"/>
  <c r="T2117" i="5" s="1"/>
  <c r="C2117" i="5"/>
  <c r="AB2117" i="5" s="1"/>
  <c r="S2117" i="5"/>
  <c r="B2118" i="5"/>
  <c r="S2118" i="5" s="1"/>
  <c r="C2118" i="5"/>
  <c r="G2118" i="5" s="1"/>
  <c r="I2118" i="5"/>
  <c r="R2118" i="5"/>
  <c r="V2118" i="5"/>
  <c r="J2118" i="5" s="1"/>
  <c r="B2119" i="5"/>
  <c r="S2119" i="5" s="1"/>
  <c r="C2119" i="5"/>
  <c r="V2119" i="5" s="1"/>
  <c r="B2120" i="5"/>
  <c r="S2120" i="5" s="1"/>
  <c r="C2120" i="5"/>
  <c r="E2120" i="5"/>
  <c r="X2120" i="5" s="1"/>
  <c r="G2120" i="5"/>
  <c r="J2120" i="5"/>
  <c r="T2120" i="5"/>
  <c r="V2120" i="5"/>
  <c r="F2120" i="5" s="1"/>
  <c r="AB2120" i="5"/>
  <c r="B2121" i="5"/>
  <c r="T2121" i="5" s="1"/>
  <c r="C2121" i="5"/>
  <c r="AB2121" i="5" s="1"/>
  <c r="S2121" i="5"/>
  <c r="B2122" i="5"/>
  <c r="S2122" i="5" s="1"/>
  <c r="C2122" i="5"/>
  <c r="G2122" i="5" s="1"/>
  <c r="I2122" i="5"/>
  <c r="R2122" i="5"/>
  <c r="V2122" i="5"/>
  <c r="J2122" i="5" s="1"/>
  <c r="B2123" i="5"/>
  <c r="S2123" i="5" s="1"/>
  <c r="C2123" i="5"/>
  <c r="V2123" i="5" s="1"/>
  <c r="B2124" i="5"/>
  <c r="S2124" i="5" s="1"/>
  <c r="C2124" i="5"/>
  <c r="E2124" i="5"/>
  <c r="X2124" i="5" s="1"/>
  <c r="G2124" i="5"/>
  <c r="J2124" i="5"/>
  <c r="T2124" i="5"/>
  <c r="V2124" i="5"/>
  <c r="F2124" i="5" s="1"/>
  <c r="AB2124" i="5"/>
  <c r="B2125" i="5"/>
  <c r="T2125" i="5" s="1"/>
  <c r="C2125" i="5"/>
  <c r="AB2125" i="5" s="1"/>
  <c r="S2125" i="5"/>
  <c r="B2126" i="5"/>
  <c r="S2126" i="5" s="1"/>
  <c r="C2126" i="5"/>
  <c r="G2126" i="5" s="1"/>
  <c r="I2126" i="5"/>
  <c r="R2126" i="5"/>
  <c r="V2126" i="5"/>
  <c r="J2126" i="5" s="1"/>
  <c r="B2127" i="5"/>
  <c r="S2127" i="5" s="1"/>
  <c r="C2127" i="5"/>
  <c r="V2127" i="5" s="1"/>
  <c r="B2128" i="5"/>
  <c r="S2128" i="5" s="1"/>
  <c r="C2128" i="5"/>
  <c r="E2128" i="5"/>
  <c r="X2128" i="5" s="1"/>
  <c r="G2128" i="5"/>
  <c r="J2128" i="5"/>
  <c r="T2128" i="5"/>
  <c r="V2128" i="5"/>
  <c r="F2128" i="5" s="1"/>
  <c r="AB2128" i="5"/>
  <c r="B2129" i="5"/>
  <c r="T2129" i="5" s="1"/>
  <c r="C2129" i="5"/>
  <c r="AB2129" i="5" s="1"/>
  <c r="S2129" i="5"/>
  <c r="B2130" i="5"/>
  <c r="S2130" i="5" s="1"/>
  <c r="C2130" i="5"/>
  <c r="G2130" i="5" s="1"/>
  <c r="I2130" i="5"/>
  <c r="R2130" i="5"/>
  <c r="V2130" i="5"/>
  <c r="J2130" i="5" s="1"/>
  <c r="B2131" i="5"/>
  <c r="S2131" i="5" s="1"/>
  <c r="C2131" i="5"/>
  <c r="V2131" i="5" s="1"/>
  <c r="B2132" i="5"/>
  <c r="S2132" i="5" s="1"/>
  <c r="C2132" i="5"/>
  <c r="E2132" i="5"/>
  <c r="X2132" i="5" s="1"/>
  <c r="G2132" i="5"/>
  <c r="J2132" i="5"/>
  <c r="T2132" i="5"/>
  <c r="V2132" i="5"/>
  <c r="F2132" i="5" s="1"/>
  <c r="AB2132" i="5"/>
  <c r="B2133" i="5"/>
  <c r="C2133" i="5"/>
  <c r="AB2133" i="5" s="1"/>
  <c r="S2133" i="5"/>
  <c r="T2133" i="5"/>
  <c r="B2134" i="5"/>
  <c r="S2134" i="5" s="1"/>
  <c r="C2134" i="5"/>
  <c r="G2134" i="5" s="1"/>
  <c r="I2134" i="5"/>
  <c r="R2134" i="5"/>
  <c r="V2134" i="5"/>
  <c r="J2134" i="5" s="1"/>
  <c r="B2135" i="5"/>
  <c r="S2135" i="5" s="1"/>
  <c r="C2135" i="5"/>
  <c r="V2135" i="5" s="1"/>
  <c r="B2136" i="5"/>
  <c r="S2136" i="5" s="1"/>
  <c r="C2136" i="5"/>
  <c r="E2136" i="5"/>
  <c r="X2136" i="5" s="1"/>
  <c r="G2136" i="5"/>
  <c r="J2136" i="5"/>
  <c r="T2136" i="5"/>
  <c r="V2136" i="5"/>
  <c r="F2136" i="5" s="1"/>
  <c r="AB2136" i="5"/>
  <c r="B2137" i="5"/>
  <c r="C2137" i="5"/>
  <c r="AB2137" i="5" s="1"/>
  <c r="S2137" i="5"/>
  <c r="T2137" i="5"/>
  <c r="B2138" i="5"/>
  <c r="S2138" i="5" s="1"/>
  <c r="C2138" i="5"/>
  <c r="G2138" i="5" s="1"/>
  <c r="I2138" i="5"/>
  <c r="R2138" i="5"/>
  <c r="V2138" i="5"/>
  <c r="J2138" i="5" s="1"/>
  <c r="B2139" i="5"/>
  <c r="S2139" i="5" s="1"/>
  <c r="C2139" i="5"/>
  <c r="V2139" i="5" s="1"/>
  <c r="B2140" i="5"/>
  <c r="S2140" i="5" s="1"/>
  <c r="C2140" i="5"/>
  <c r="E2140" i="5"/>
  <c r="X2140" i="5" s="1"/>
  <c r="G2140" i="5"/>
  <c r="J2140" i="5"/>
  <c r="T2140" i="5"/>
  <c r="V2140" i="5"/>
  <c r="F2140" i="5" s="1"/>
  <c r="AB2140" i="5"/>
  <c r="B2141" i="5"/>
  <c r="C2141" i="5"/>
  <c r="AB2141" i="5" s="1"/>
  <c r="S2141" i="5"/>
  <c r="T2141" i="5"/>
  <c r="B2142" i="5"/>
  <c r="S2142" i="5" s="1"/>
  <c r="C2142" i="5"/>
  <c r="G2142" i="5" s="1"/>
  <c r="I2142" i="5"/>
  <c r="R2142" i="5"/>
  <c r="V2142" i="5"/>
  <c r="J2142" i="5" s="1"/>
  <c r="B2143" i="5"/>
  <c r="S2143" i="5" s="1"/>
  <c r="C2143" i="5"/>
  <c r="V2143" i="5" s="1"/>
  <c r="B2144" i="5"/>
  <c r="S2144" i="5" s="1"/>
  <c r="C2144" i="5"/>
  <c r="E2144" i="5"/>
  <c r="X2144" i="5" s="1"/>
  <c r="G2144" i="5"/>
  <c r="J2144" i="5"/>
  <c r="T2144" i="5"/>
  <c r="V2144" i="5"/>
  <c r="F2144" i="5" s="1"/>
  <c r="AB2144" i="5"/>
  <c r="B2145" i="5"/>
  <c r="C2145" i="5"/>
  <c r="AB2145" i="5" s="1"/>
  <c r="S2145" i="5"/>
  <c r="T2145" i="5"/>
  <c r="B2146" i="5"/>
  <c r="S2146" i="5" s="1"/>
  <c r="C2146" i="5"/>
  <c r="G2146" i="5" s="1"/>
  <c r="I2146" i="5"/>
  <c r="R2146" i="5"/>
  <c r="V2146" i="5"/>
  <c r="J2146" i="5" s="1"/>
  <c r="B2147" i="5"/>
  <c r="S2147" i="5" s="1"/>
  <c r="C2147" i="5"/>
  <c r="V2147" i="5" s="1"/>
  <c r="B2148" i="5"/>
  <c r="S2148" i="5" s="1"/>
  <c r="C2148" i="5"/>
  <c r="E2148" i="5"/>
  <c r="X2148" i="5" s="1"/>
  <c r="G2148" i="5"/>
  <c r="J2148" i="5"/>
  <c r="T2148" i="5"/>
  <c r="V2148" i="5"/>
  <c r="F2148" i="5" s="1"/>
  <c r="AB2148" i="5"/>
  <c r="B2149" i="5"/>
  <c r="C2149" i="5"/>
  <c r="AB2149" i="5" s="1"/>
  <c r="S2149" i="5"/>
  <c r="T2149" i="5"/>
  <c r="B2150" i="5"/>
  <c r="S2150" i="5" s="1"/>
  <c r="C2150" i="5"/>
  <c r="G2150" i="5" s="1"/>
  <c r="I2150" i="5"/>
  <c r="R2150" i="5"/>
  <c r="V2150" i="5"/>
  <c r="J2150" i="5" s="1"/>
  <c r="B2151" i="5"/>
  <c r="S2151" i="5" s="1"/>
  <c r="C2151" i="5"/>
  <c r="V2151" i="5" s="1"/>
  <c r="B2152" i="5"/>
  <c r="S2152" i="5" s="1"/>
  <c r="C2152" i="5"/>
  <c r="E2152" i="5"/>
  <c r="X2152" i="5" s="1"/>
  <c r="G2152" i="5"/>
  <c r="J2152" i="5"/>
  <c r="T2152" i="5"/>
  <c r="V2152" i="5"/>
  <c r="F2152" i="5" s="1"/>
  <c r="AB2152" i="5"/>
  <c r="B2153" i="5"/>
  <c r="C2153" i="5"/>
  <c r="AB2153" i="5" s="1"/>
  <c r="S2153" i="5"/>
  <c r="T2153" i="5"/>
  <c r="B2154" i="5"/>
  <c r="S2154" i="5" s="1"/>
  <c r="C2154" i="5"/>
  <c r="G2154" i="5" s="1"/>
  <c r="I2154" i="5"/>
  <c r="R2154" i="5"/>
  <c r="V2154" i="5"/>
  <c r="J2154" i="5" s="1"/>
  <c r="B2155" i="5"/>
  <c r="S2155" i="5" s="1"/>
  <c r="C2155" i="5"/>
  <c r="V2155" i="5" s="1"/>
  <c r="B2156" i="5"/>
  <c r="S2156" i="5" s="1"/>
  <c r="C2156" i="5"/>
  <c r="E2156" i="5"/>
  <c r="X2156" i="5" s="1"/>
  <c r="G2156" i="5"/>
  <c r="J2156" i="5"/>
  <c r="T2156" i="5"/>
  <c r="V2156" i="5"/>
  <c r="F2156" i="5" s="1"/>
  <c r="AB2156" i="5"/>
  <c r="B2157" i="5"/>
  <c r="C2157" i="5"/>
  <c r="AB2157" i="5" s="1"/>
  <c r="S2157" i="5"/>
  <c r="T2157" i="5"/>
  <c r="B2158" i="5"/>
  <c r="S2158" i="5" s="1"/>
  <c r="C2158" i="5"/>
  <c r="G2158" i="5" s="1"/>
  <c r="I2158" i="5"/>
  <c r="R2158" i="5"/>
  <c r="V2158" i="5"/>
  <c r="J2158" i="5" s="1"/>
  <c r="B2159" i="5"/>
  <c r="S2159" i="5" s="1"/>
  <c r="C2159" i="5"/>
  <c r="V2159" i="5" s="1"/>
  <c r="B2160" i="5"/>
  <c r="S2160" i="5" s="1"/>
  <c r="C2160" i="5"/>
  <c r="E2160" i="5"/>
  <c r="X2160" i="5" s="1"/>
  <c r="G2160" i="5"/>
  <c r="J2160" i="5"/>
  <c r="T2160" i="5"/>
  <c r="V2160" i="5"/>
  <c r="F2160" i="5" s="1"/>
  <c r="AB2160" i="5"/>
  <c r="B2161" i="5"/>
  <c r="C2161" i="5"/>
  <c r="AB2161" i="5" s="1"/>
  <c r="S2161" i="5"/>
  <c r="T2161" i="5"/>
  <c r="B2162" i="5"/>
  <c r="S2162" i="5" s="1"/>
  <c r="C2162" i="5"/>
  <c r="G2162" i="5" s="1"/>
  <c r="I2162" i="5"/>
  <c r="R2162" i="5"/>
  <c r="V2162" i="5"/>
  <c r="J2162" i="5" s="1"/>
  <c r="B2163" i="5"/>
  <c r="S2163" i="5" s="1"/>
  <c r="C2163" i="5"/>
  <c r="V2163" i="5" s="1"/>
  <c r="B2164" i="5"/>
  <c r="S2164" i="5" s="1"/>
  <c r="C2164" i="5"/>
  <c r="E2164" i="5"/>
  <c r="X2164" i="5" s="1"/>
  <c r="G2164" i="5"/>
  <c r="J2164" i="5"/>
  <c r="T2164" i="5"/>
  <c r="V2164" i="5"/>
  <c r="F2164" i="5" s="1"/>
  <c r="AB2164" i="5"/>
  <c r="B2165" i="5"/>
  <c r="C2165" i="5"/>
  <c r="AB2165" i="5" s="1"/>
  <c r="S2165" i="5"/>
  <c r="T2165" i="5"/>
  <c r="B2166" i="5"/>
  <c r="S2166" i="5" s="1"/>
  <c r="C2166" i="5"/>
  <c r="G2166" i="5" s="1"/>
  <c r="I2166" i="5"/>
  <c r="R2166" i="5"/>
  <c r="V2166" i="5"/>
  <c r="J2166" i="5" s="1"/>
  <c r="B2167" i="5"/>
  <c r="S2167" i="5" s="1"/>
  <c r="C2167" i="5"/>
  <c r="V2167" i="5" s="1"/>
  <c r="B2168" i="5"/>
  <c r="S2168" i="5" s="1"/>
  <c r="C2168" i="5"/>
  <c r="E2168" i="5"/>
  <c r="X2168" i="5" s="1"/>
  <c r="G2168" i="5"/>
  <c r="J2168" i="5"/>
  <c r="T2168" i="5"/>
  <c r="V2168" i="5"/>
  <c r="F2168" i="5" s="1"/>
  <c r="AB2168" i="5"/>
  <c r="B2169" i="5"/>
  <c r="C2169" i="5"/>
  <c r="AB2169" i="5" s="1"/>
  <c r="S2169" i="5"/>
  <c r="T2169" i="5"/>
  <c r="B2170" i="5"/>
  <c r="S2170" i="5" s="1"/>
  <c r="C2170" i="5"/>
  <c r="G2170" i="5" s="1"/>
  <c r="I2170" i="5"/>
  <c r="R2170" i="5"/>
  <c r="V2170" i="5"/>
  <c r="J2170" i="5" s="1"/>
  <c r="B2171" i="5"/>
  <c r="S2171" i="5" s="1"/>
  <c r="C2171" i="5"/>
  <c r="V2171" i="5" s="1"/>
  <c r="B2172" i="5"/>
  <c r="S2172" i="5" s="1"/>
  <c r="C2172" i="5"/>
  <c r="E2172" i="5"/>
  <c r="X2172" i="5" s="1"/>
  <c r="G2172" i="5"/>
  <c r="J2172" i="5"/>
  <c r="T2172" i="5"/>
  <c r="V2172" i="5"/>
  <c r="F2172" i="5" s="1"/>
  <c r="AB2172" i="5"/>
  <c r="B2173" i="5"/>
  <c r="C2173" i="5"/>
  <c r="AB2173" i="5" s="1"/>
  <c r="S2173" i="5"/>
  <c r="T2173" i="5"/>
  <c r="B2174" i="5"/>
  <c r="S2174" i="5" s="1"/>
  <c r="C2174" i="5"/>
  <c r="G2174" i="5" s="1"/>
  <c r="I2174" i="5"/>
  <c r="R2174" i="5"/>
  <c r="V2174" i="5"/>
  <c r="J2174" i="5" s="1"/>
  <c r="B2175" i="5"/>
  <c r="S2175" i="5" s="1"/>
  <c r="C2175" i="5"/>
  <c r="V2175" i="5" s="1"/>
  <c r="B2176" i="5"/>
  <c r="S2176" i="5" s="1"/>
  <c r="C2176" i="5"/>
  <c r="E2176" i="5"/>
  <c r="X2176" i="5" s="1"/>
  <c r="G2176" i="5"/>
  <c r="J2176" i="5"/>
  <c r="T2176" i="5"/>
  <c r="V2176" i="5"/>
  <c r="F2176" i="5" s="1"/>
  <c r="AB2176" i="5"/>
  <c r="B2177" i="5"/>
  <c r="C2177" i="5"/>
  <c r="AB2177" i="5" s="1"/>
  <c r="S2177" i="5"/>
  <c r="T2177" i="5"/>
  <c r="B2178" i="5"/>
  <c r="S2178" i="5" s="1"/>
  <c r="C2178" i="5"/>
  <c r="G2178" i="5" s="1"/>
  <c r="I2178" i="5"/>
  <c r="R2178" i="5"/>
  <c r="V2178" i="5"/>
  <c r="J2178" i="5" s="1"/>
  <c r="B2179" i="5"/>
  <c r="S2179" i="5" s="1"/>
  <c r="C2179" i="5"/>
  <c r="V2179" i="5" s="1"/>
  <c r="B2180" i="5"/>
  <c r="S2180" i="5" s="1"/>
  <c r="C2180" i="5"/>
  <c r="E2180" i="5"/>
  <c r="X2180" i="5" s="1"/>
  <c r="G2180" i="5"/>
  <c r="J2180" i="5"/>
  <c r="T2180" i="5"/>
  <c r="V2180" i="5"/>
  <c r="F2180" i="5" s="1"/>
  <c r="AB2180" i="5"/>
  <c r="B2181" i="5"/>
  <c r="C2181" i="5"/>
  <c r="AB2181" i="5" s="1"/>
  <c r="S2181" i="5"/>
  <c r="T2181" i="5"/>
  <c r="B2182" i="5"/>
  <c r="S2182" i="5" s="1"/>
  <c r="C2182" i="5"/>
  <c r="G2182" i="5" s="1"/>
  <c r="I2182" i="5"/>
  <c r="R2182" i="5"/>
  <c r="V2182" i="5"/>
  <c r="J2182" i="5" s="1"/>
  <c r="B2183" i="5"/>
  <c r="S2183" i="5" s="1"/>
  <c r="C2183" i="5"/>
  <c r="V2183" i="5" s="1"/>
  <c r="B2184" i="5"/>
  <c r="S2184" i="5" s="1"/>
  <c r="C2184" i="5"/>
  <c r="E2184" i="5"/>
  <c r="X2184" i="5" s="1"/>
  <c r="G2184" i="5"/>
  <c r="J2184" i="5"/>
  <c r="T2184" i="5"/>
  <c r="V2184" i="5"/>
  <c r="F2184" i="5" s="1"/>
  <c r="AB2184" i="5"/>
  <c r="B2185" i="5"/>
  <c r="C2185" i="5"/>
  <c r="AB2185" i="5" s="1"/>
  <c r="S2185" i="5"/>
  <c r="T2185" i="5"/>
  <c r="B2186" i="5"/>
  <c r="S2186" i="5" s="1"/>
  <c r="C2186" i="5"/>
  <c r="G2186" i="5" s="1"/>
  <c r="I2186" i="5"/>
  <c r="R2186" i="5"/>
  <c r="V2186" i="5"/>
  <c r="J2186" i="5" s="1"/>
  <c r="B2187" i="5"/>
  <c r="C2187" i="5"/>
  <c r="V2187" i="5" s="1"/>
  <c r="R2187" i="5"/>
  <c r="B2188" i="5"/>
  <c r="S2188" i="5" s="1"/>
  <c r="C2188" i="5"/>
  <c r="E2188" i="5"/>
  <c r="X2188" i="5" s="1"/>
  <c r="G2188" i="5"/>
  <c r="J2188" i="5"/>
  <c r="T2188" i="5"/>
  <c r="V2188" i="5"/>
  <c r="F2188" i="5" s="1"/>
  <c r="AB2188" i="5"/>
  <c r="B2189" i="5"/>
  <c r="C2189" i="5"/>
  <c r="AB2189" i="5" s="1"/>
  <c r="S2189" i="5"/>
  <c r="T2189" i="5"/>
  <c r="B2190" i="5"/>
  <c r="S2190" i="5" s="1"/>
  <c r="C2190" i="5"/>
  <c r="G2190" i="5" s="1"/>
  <c r="I2190" i="5"/>
  <c r="R2190" i="5"/>
  <c r="V2190" i="5"/>
  <c r="J2190" i="5" s="1"/>
  <c r="B2191" i="5"/>
  <c r="C2191" i="5"/>
  <c r="V2191" i="5" s="1"/>
  <c r="R2191" i="5" s="1"/>
  <c r="B2192" i="5"/>
  <c r="S2192" i="5" s="1"/>
  <c r="C2192" i="5"/>
  <c r="E2192" i="5"/>
  <c r="X2192" i="5" s="1"/>
  <c r="G2192" i="5"/>
  <c r="J2192" i="5"/>
  <c r="T2192" i="5"/>
  <c r="V2192" i="5"/>
  <c r="F2192" i="5" s="1"/>
  <c r="AB2192" i="5"/>
  <c r="B2193" i="5"/>
  <c r="C2193" i="5"/>
  <c r="AB2193" i="5" s="1"/>
  <c r="S2193" i="5"/>
  <c r="T2193" i="5"/>
  <c r="B2194" i="5"/>
  <c r="S2194" i="5" s="1"/>
  <c r="C2194" i="5"/>
  <c r="G2194" i="5" s="1"/>
  <c r="I2194" i="5"/>
  <c r="R2194" i="5"/>
  <c r="V2194" i="5"/>
  <c r="J2194" i="5" s="1"/>
  <c r="B2195" i="5"/>
  <c r="C2195" i="5"/>
  <c r="V2195" i="5" s="1"/>
  <c r="R2195" i="5" s="1"/>
  <c r="E2195" i="5"/>
  <c r="T2195" i="5"/>
  <c r="B2196" i="5"/>
  <c r="S2196" i="5" s="1"/>
  <c r="C2196" i="5"/>
  <c r="E2196" i="5"/>
  <c r="X2196" i="5" s="1"/>
  <c r="G2196" i="5"/>
  <c r="J2196" i="5"/>
  <c r="T2196" i="5"/>
  <c r="V2196" i="5"/>
  <c r="F2196" i="5" s="1"/>
  <c r="AB2196" i="5"/>
  <c r="B2197" i="5"/>
  <c r="C2197" i="5"/>
  <c r="AB2197" i="5" s="1"/>
  <c r="S2197" i="5"/>
  <c r="T2197" i="5"/>
  <c r="B2198" i="5"/>
  <c r="C2198" i="5"/>
  <c r="G2198" i="5" s="1"/>
  <c r="I2198" i="5"/>
  <c r="R2198" i="5"/>
  <c r="V2198" i="5"/>
  <c r="J2198" i="5" s="1"/>
  <c r="B2199" i="5"/>
  <c r="T2199" i="5" s="1"/>
  <c r="C2199" i="5"/>
  <c r="V2199" i="5" s="1"/>
  <c r="E2199" i="5" s="1"/>
  <c r="B2200" i="5"/>
  <c r="S2200" i="5" s="1"/>
  <c r="C2200" i="5"/>
  <c r="E2200" i="5"/>
  <c r="X2200" i="5" s="1"/>
  <c r="G2200" i="5"/>
  <c r="J2200" i="5"/>
  <c r="T2200" i="5"/>
  <c r="V2200" i="5"/>
  <c r="F2200" i="5" s="1"/>
  <c r="AB2200" i="5"/>
  <c r="B2201" i="5"/>
  <c r="C2201" i="5"/>
  <c r="AB2201" i="5" s="1"/>
  <c r="S2201" i="5"/>
  <c r="T2201" i="5"/>
  <c r="B2202" i="5"/>
  <c r="C2202" i="5"/>
  <c r="G2202" i="5" s="1"/>
  <c r="I2202" i="5"/>
  <c r="R2202" i="5"/>
  <c r="V2202" i="5"/>
  <c r="J2202" i="5" s="1"/>
  <c r="B2203" i="5"/>
  <c r="T2203" i="5" s="1"/>
  <c r="C2203" i="5"/>
  <c r="V2203" i="5" s="1"/>
  <c r="E2203" i="5"/>
  <c r="R2203" i="5"/>
  <c r="B2204" i="5"/>
  <c r="S2204" i="5" s="1"/>
  <c r="C2204" i="5"/>
  <c r="E2204" i="5"/>
  <c r="X2204" i="5" s="1"/>
  <c r="G2204" i="5"/>
  <c r="J2204" i="5"/>
  <c r="T2204" i="5"/>
  <c r="V2204" i="5"/>
  <c r="F2204" i="5" s="1"/>
  <c r="AB2204" i="5"/>
  <c r="B2205" i="5"/>
  <c r="C2205" i="5"/>
  <c r="AB2205" i="5" s="1"/>
  <c r="S2205" i="5"/>
  <c r="T2205" i="5"/>
  <c r="B2206" i="5"/>
  <c r="C2206" i="5"/>
  <c r="G2206" i="5" s="1"/>
  <c r="I2206" i="5"/>
  <c r="R2206" i="5"/>
  <c r="V2206" i="5"/>
  <c r="J2206" i="5" s="1"/>
  <c r="B2207" i="5"/>
  <c r="C2207" i="5"/>
  <c r="V2207" i="5" s="1"/>
  <c r="E2207" i="5" s="1"/>
  <c r="T2207" i="5"/>
  <c r="B2208" i="5"/>
  <c r="S2208" i="5" s="1"/>
  <c r="C2208" i="5"/>
  <c r="E2208" i="5"/>
  <c r="X2208" i="5" s="1"/>
  <c r="G2208" i="5"/>
  <c r="J2208" i="5"/>
  <c r="T2208" i="5"/>
  <c r="V2208" i="5"/>
  <c r="F2208" i="5" s="1"/>
  <c r="AB2208" i="5"/>
  <c r="B2209" i="5"/>
  <c r="C2209" i="5"/>
  <c r="AB2209" i="5" s="1"/>
  <c r="S2209" i="5"/>
  <c r="T2209" i="5"/>
  <c r="B2210" i="5"/>
  <c r="C2210" i="5"/>
  <c r="G2210" i="5" s="1"/>
  <c r="I2210" i="5"/>
  <c r="R2210" i="5"/>
  <c r="V2210" i="5"/>
  <c r="J2210" i="5" s="1"/>
  <c r="B2211" i="5"/>
  <c r="C2211" i="5"/>
  <c r="V2211" i="5" s="1"/>
  <c r="R2211" i="5" s="1"/>
  <c r="E2211" i="5"/>
  <c r="T2211" i="5"/>
  <c r="B2212" i="5"/>
  <c r="S2212" i="5" s="1"/>
  <c r="C2212" i="5"/>
  <c r="E2212" i="5"/>
  <c r="X2212" i="5" s="1"/>
  <c r="G2212" i="5"/>
  <c r="J2212" i="5"/>
  <c r="T2212" i="5"/>
  <c r="V2212" i="5"/>
  <c r="F2212" i="5" s="1"/>
  <c r="AB2212" i="5"/>
  <c r="B2213" i="5"/>
  <c r="C2213" i="5"/>
  <c r="AB2213" i="5" s="1"/>
  <c r="S2213" i="5"/>
  <c r="T2213" i="5"/>
  <c r="B2214" i="5"/>
  <c r="C2214" i="5"/>
  <c r="G2214" i="5" s="1"/>
  <c r="I2214" i="5"/>
  <c r="R2214" i="5"/>
  <c r="V2214" i="5"/>
  <c r="J2214" i="5" s="1"/>
  <c r="B2215" i="5"/>
  <c r="T2215" i="5" s="1"/>
  <c r="C2215" i="5"/>
  <c r="V2215" i="5" s="1"/>
  <c r="E2215" i="5" s="1"/>
  <c r="B2216" i="5"/>
  <c r="S2216" i="5" s="1"/>
  <c r="C2216" i="5"/>
  <c r="E2216" i="5"/>
  <c r="X2216" i="5" s="1"/>
  <c r="G2216" i="5"/>
  <c r="J2216" i="5"/>
  <c r="T2216" i="5"/>
  <c r="V2216" i="5"/>
  <c r="F2216" i="5" s="1"/>
  <c r="AB2216" i="5"/>
  <c r="B2217" i="5"/>
  <c r="C2217" i="5"/>
  <c r="S2217" i="5"/>
  <c r="T2217" i="5"/>
  <c r="B2218" i="5"/>
  <c r="C2218" i="5"/>
  <c r="F2218" i="5"/>
  <c r="I2218" i="5"/>
  <c r="R2218" i="5"/>
  <c r="V2218" i="5"/>
  <c r="B2219" i="5"/>
  <c r="S2219" i="5" s="1"/>
  <c r="C2219" i="5"/>
  <c r="V2219" i="5" s="1"/>
  <c r="H2219" i="5" s="1"/>
  <c r="E2219" i="5"/>
  <c r="R2219" i="5"/>
  <c r="T2219" i="5"/>
  <c r="AB2219" i="5"/>
  <c r="B2220" i="5"/>
  <c r="S2220" i="5" s="1"/>
  <c r="C2220" i="5"/>
  <c r="E2220" i="5"/>
  <c r="X2220" i="5" s="1"/>
  <c r="G2220" i="5"/>
  <c r="J2220" i="5"/>
  <c r="T2220" i="5"/>
  <c r="V2220" i="5"/>
  <c r="F2220" i="5" s="1"/>
  <c r="AB2220" i="5"/>
  <c r="B2221" i="5"/>
  <c r="C2221" i="5"/>
  <c r="S2221" i="5"/>
  <c r="T2221" i="5"/>
  <c r="B2222" i="5"/>
  <c r="C2222" i="5"/>
  <c r="I2222" i="5"/>
  <c r="V2222" i="5"/>
  <c r="F2222" i="5" s="1"/>
  <c r="B2223" i="5"/>
  <c r="S2223" i="5" s="1"/>
  <c r="C2223" i="5"/>
  <c r="V2223" i="5" s="1"/>
  <c r="E2223" i="5" s="1"/>
  <c r="T2223" i="5"/>
  <c r="B2224" i="5"/>
  <c r="S2224" i="5" s="1"/>
  <c r="C2224" i="5"/>
  <c r="E2224" i="5"/>
  <c r="X2224" i="5" s="1"/>
  <c r="G2224" i="5"/>
  <c r="J2224" i="5"/>
  <c r="T2224" i="5"/>
  <c r="V2224" i="5"/>
  <c r="F2224" i="5" s="1"/>
  <c r="AB2224" i="5"/>
  <c r="B2225" i="5"/>
  <c r="C2225" i="5"/>
  <c r="S2225" i="5"/>
  <c r="T2225" i="5"/>
  <c r="B2226" i="5"/>
  <c r="C2226" i="5"/>
  <c r="G2226" i="5" s="1"/>
  <c r="V2226" i="5"/>
  <c r="B2227" i="5"/>
  <c r="S2227" i="5" s="1"/>
  <c r="C2227" i="5"/>
  <c r="V2227" i="5" s="1"/>
  <c r="E2227" i="5"/>
  <c r="H2227" i="5"/>
  <c r="R2227" i="5"/>
  <c r="B2228" i="5"/>
  <c r="S2228" i="5" s="1"/>
  <c r="C2228" i="5"/>
  <c r="E2228" i="5"/>
  <c r="X2228" i="5" s="1"/>
  <c r="G2228" i="5"/>
  <c r="J2228" i="5"/>
  <c r="T2228" i="5"/>
  <c r="V2228" i="5"/>
  <c r="F2228" i="5" s="1"/>
  <c r="AB2228" i="5"/>
  <c r="B2229" i="5"/>
  <c r="C2229" i="5"/>
  <c r="S2229" i="5"/>
  <c r="T2229" i="5"/>
  <c r="B2230" i="5"/>
  <c r="C2230" i="5"/>
  <c r="G2230" i="5" s="1"/>
  <c r="I2230" i="5"/>
  <c r="R2230" i="5"/>
  <c r="V2230" i="5"/>
  <c r="F2230" i="5" s="1"/>
  <c r="B2231" i="5"/>
  <c r="S2231" i="5" s="1"/>
  <c r="C2231" i="5"/>
  <c r="V2231" i="5" s="1"/>
  <c r="R2231" i="5" s="1"/>
  <c r="E2231" i="5"/>
  <c r="H2231" i="5"/>
  <c r="T2231" i="5"/>
  <c r="AB2231" i="5"/>
  <c r="B2232" i="5"/>
  <c r="S2232" i="5" s="1"/>
  <c r="C2232" i="5"/>
  <c r="E2232" i="5"/>
  <c r="X2232" i="5" s="1"/>
  <c r="G2232" i="5"/>
  <c r="J2232" i="5"/>
  <c r="T2232" i="5"/>
  <c r="V2232" i="5"/>
  <c r="F2232" i="5" s="1"/>
  <c r="AB2232" i="5"/>
  <c r="B2233" i="5"/>
  <c r="C2233" i="5"/>
  <c r="S2233" i="5"/>
  <c r="T2233" i="5"/>
  <c r="B2234" i="5"/>
  <c r="C2234" i="5"/>
  <c r="G2234" i="5" s="1"/>
  <c r="F2234" i="5"/>
  <c r="I2234" i="5"/>
  <c r="R2234" i="5"/>
  <c r="V2234" i="5"/>
  <c r="B2235" i="5"/>
  <c r="S2235" i="5" s="1"/>
  <c r="C2235" i="5"/>
  <c r="V2235" i="5" s="1"/>
  <c r="E2235" i="5" s="1"/>
  <c r="AB2235" i="5"/>
  <c r="B2236" i="5"/>
  <c r="S2236" i="5" s="1"/>
  <c r="C2236" i="5"/>
  <c r="E2236" i="5"/>
  <c r="X2236" i="5" s="1"/>
  <c r="G2236" i="5"/>
  <c r="J2236" i="5"/>
  <c r="T2236" i="5"/>
  <c r="V2236" i="5"/>
  <c r="F2236" i="5" s="1"/>
  <c r="AB2236" i="5"/>
  <c r="B2237" i="5"/>
  <c r="C2237" i="5"/>
  <c r="S2237" i="5"/>
  <c r="T2237" i="5"/>
  <c r="B2238" i="5"/>
  <c r="C2238" i="5"/>
  <c r="G2238" i="5" s="1"/>
  <c r="F2238" i="5"/>
  <c r="I2238" i="5"/>
  <c r="V2238" i="5"/>
  <c r="B2239" i="5"/>
  <c r="S2239" i="5" s="1"/>
  <c r="C2239" i="5"/>
  <c r="V2239" i="5" s="1"/>
  <c r="E2239" i="5" s="1"/>
  <c r="R2239" i="5"/>
  <c r="T2239" i="5"/>
  <c r="B2240" i="5"/>
  <c r="S2240" i="5" s="1"/>
  <c r="C2240" i="5"/>
  <c r="E2240" i="5"/>
  <c r="X2240" i="5" s="1"/>
  <c r="G2240" i="5"/>
  <c r="J2240" i="5"/>
  <c r="T2240" i="5"/>
  <c r="V2240" i="5"/>
  <c r="F2240" i="5" s="1"/>
  <c r="AB2240" i="5"/>
  <c r="B2241" i="5"/>
  <c r="C2241" i="5"/>
  <c r="S2241" i="5"/>
  <c r="T2241" i="5"/>
  <c r="B2242" i="5"/>
  <c r="C2242" i="5"/>
  <c r="V2242" i="5"/>
  <c r="F2242" i="5" s="1"/>
  <c r="B2243" i="5"/>
  <c r="T2243" i="5" s="1"/>
  <c r="C2243" i="5"/>
  <c r="V2243" i="5" s="1"/>
  <c r="E2243" i="5"/>
  <c r="H2243" i="5"/>
  <c r="R2243" i="5"/>
  <c r="AB2243" i="5"/>
  <c r="B2244" i="5"/>
  <c r="S2244" i="5" s="1"/>
  <c r="C2244" i="5"/>
  <c r="T2244" i="5"/>
  <c r="V2244" i="5"/>
  <c r="E2244" i="5" s="1"/>
  <c r="X2244" i="5" s="1"/>
  <c r="AB2244" i="5"/>
  <c r="B2245" i="5"/>
  <c r="C2245" i="5"/>
  <c r="V2245" i="5" s="1"/>
  <c r="H2245" i="5" s="1"/>
  <c r="G2245" i="5"/>
  <c r="I2245" i="5"/>
  <c r="S2245" i="5"/>
  <c r="T2245" i="5"/>
  <c r="AB2245" i="5"/>
  <c r="B2246" i="5"/>
  <c r="C2246" i="5"/>
  <c r="G2246" i="5" s="1"/>
  <c r="I2246" i="5"/>
  <c r="J2246" i="5"/>
  <c r="R2246" i="5"/>
  <c r="V2246" i="5"/>
  <c r="F2246" i="5" s="1"/>
  <c r="B2247" i="5"/>
  <c r="AB2247" i="5" s="1"/>
  <c r="C2247" i="5"/>
  <c r="S2247" i="5"/>
  <c r="T2247" i="5"/>
  <c r="B2248" i="5"/>
  <c r="S2248" i="5" s="1"/>
  <c r="C2248" i="5"/>
  <c r="E2248" i="5"/>
  <c r="X2248" i="5" s="1"/>
  <c r="G2248" i="5"/>
  <c r="J2248" i="5"/>
  <c r="T2248" i="5"/>
  <c r="V2248" i="5"/>
  <c r="F2248" i="5" s="1"/>
  <c r="AB2248" i="5"/>
  <c r="B2249" i="5"/>
  <c r="C2249" i="5"/>
  <c r="V2249" i="5" s="1"/>
  <c r="G2249" i="5"/>
  <c r="H2249" i="5"/>
  <c r="I2249" i="5"/>
  <c r="S2249" i="5"/>
  <c r="T2249" i="5"/>
  <c r="AB2249" i="5"/>
  <c r="B2250" i="5"/>
  <c r="C2250" i="5"/>
  <c r="G2250" i="5" s="1"/>
  <c r="F2250" i="5"/>
  <c r="I2250" i="5"/>
  <c r="R2250" i="5"/>
  <c r="V2250" i="5"/>
  <c r="B2251" i="5"/>
  <c r="S2251" i="5" s="1"/>
  <c r="C2251" i="5"/>
  <c r="B2252" i="5"/>
  <c r="S2252" i="5" s="1"/>
  <c r="C2252" i="5"/>
  <c r="E2252" i="5"/>
  <c r="X2252" i="5" s="1"/>
  <c r="F2252" i="5"/>
  <c r="G2252" i="5"/>
  <c r="T2252" i="5"/>
  <c r="V2252" i="5"/>
  <c r="AB2252" i="5"/>
  <c r="B2253" i="5"/>
  <c r="C2253" i="5"/>
  <c r="V2253" i="5" s="1"/>
  <c r="H2253" i="5" s="1"/>
  <c r="S2253" i="5"/>
  <c r="T2253" i="5"/>
  <c r="B2254" i="5"/>
  <c r="C2254" i="5"/>
  <c r="G2254" i="5" s="1"/>
  <c r="I2254" i="5"/>
  <c r="J2254" i="5"/>
  <c r="R2254" i="5"/>
  <c r="V2254" i="5"/>
  <c r="B2255" i="5"/>
  <c r="S2255" i="5" s="1"/>
  <c r="C2255" i="5"/>
  <c r="T2255" i="5"/>
  <c r="B2256" i="5"/>
  <c r="S2256" i="5" s="1"/>
  <c r="C2256" i="5"/>
  <c r="E2256" i="5"/>
  <c r="X2256" i="5" s="1"/>
  <c r="G2256" i="5"/>
  <c r="J2256" i="5"/>
  <c r="T2256" i="5"/>
  <c r="V2256" i="5"/>
  <c r="AB2256" i="5"/>
  <c r="B2257" i="5"/>
  <c r="C2257" i="5"/>
  <c r="V2257" i="5" s="1"/>
  <c r="G2257" i="5"/>
  <c r="H2257" i="5"/>
  <c r="I2257" i="5"/>
  <c r="S2257" i="5"/>
  <c r="T2257" i="5"/>
  <c r="AB2257" i="5"/>
  <c r="B2258" i="5"/>
  <c r="C2258" i="5"/>
  <c r="I2258" i="5"/>
  <c r="S2258" i="5"/>
  <c r="V2258" i="5"/>
  <c r="F2258" i="5" s="1"/>
  <c r="B2259" i="5"/>
  <c r="C2259" i="5"/>
  <c r="S2259" i="5"/>
  <c r="T2259" i="5"/>
  <c r="AB2259" i="5"/>
  <c r="B2260" i="5"/>
  <c r="S2260" i="5" s="1"/>
  <c r="C2260" i="5"/>
  <c r="F2260" i="5"/>
  <c r="G2260" i="5"/>
  <c r="H2260" i="5"/>
  <c r="T2260" i="5"/>
  <c r="V2260" i="5"/>
  <c r="E2260" i="5" s="1"/>
  <c r="X2260" i="5" s="1"/>
  <c r="AB2260" i="5"/>
  <c r="B2261" i="5"/>
  <c r="C2261" i="5"/>
  <c r="V2261" i="5" s="1"/>
  <c r="H2261" i="5" s="1"/>
  <c r="S2261" i="5"/>
  <c r="T2261" i="5"/>
  <c r="AB2261" i="5"/>
  <c r="B2262" i="5"/>
  <c r="C2262" i="5"/>
  <c r="V2262" i="5"/>
  <c r="F2262" i="5" s="1"/>
  <c r="B2263" i="5"/>
  <c r="S2263" i="5" s="1"/>
  <c r="C2263" i="5"/>
  <c r="H2263" i="5"/>
  <c r="T2263" i="5"/>
  <c r="V2263" i="5"/>
  <c r="E2263" i="5" s="1"/>
  <c r="B2264" i="5"/>
  <c r="S2264" i="5" s="1"/>
  <c r="C2264" i="5"/>
  <c r="E2264" i="5"/>
  <c r="X2264" i="5" s="1"/>
  <c r="H2264" i="5"/>
  <c r="J2264" i="5"/>
  <c r="T2264" i="5"/>
  <c r="V2264" i="5"/>
  <c r="F2264" i="5" s="1"/>
  <c r="AB2264" i="5"/>
  <c r="B2265" i="5"/>
  <c r="C2265" i="5"/>
  <c r="V2265" i="5" s="1"/>
  <c r="I2265" i="5" s="1"/>
  <c r="G2265" i="5"/>
  <c r="H2265" i="5"/>
  <c r="S2265" i="5"/>
  <c r="T2265" i="5"/>
  <c r="AB2265" i="5"/>
  <c r="B2266" i="5"/>
  <c r="S2266" i="5" s="1"/>
  <c r="C2266" i="5"/>
  <c r="B2267" i="5"/>
  <c r="T2267" i="5" s="1"/>
  <c r="C2267" i="5"/>
  <c r="V2267" i="5"/>
  <c r="E2267" i="5" s="1"/>
  <c r="B2268" i="5"/>
  <c r="S2268" i="5" s="1"/>
  <c r="C2268" i="5"/>
  <c r="E2268" i="5"/>
  <c r="X2268" i="5" s="1"/>
  <c r="F2268" i="5"/>
  <c r="H2268" i="5"/>
  <c r="J2268" i="5"/>
  <c r="T2268" i="5"/>
  <c r="V2268" i="5"/>
  <c r="G2268" i="5" s="1"/>
  <c r="AB2268" i="5"/>
  <c r="B2269" i="5"/>
  <c r="C2269" i="5"/>
  <c r="V2269" i="5" s="1"/>
  <c r="E2269" i="5"/>
  <c r="X2269" i="5" s="1"/>
  <c r="G2269" i="5"/>
  <c r="H2269" i="5"/>
  <c r="I2269" i="5"/>
  <c r="J2269" i="5"/>
  <c r="S2269" i="5"/>
  <c r="T2269" i="5"/>
  <c r="AB2269" i="5"/>
  <c r="B2270" i="5"/>
  <c r="C2270" i="5"/>
  <c r="G2270" i="5" s="1"/>
  <c r="V2270" i="5"/>
  <c r="F2270" i="5" s="1"/>
  <c r="B2271" i="5"/>
  <c r="C2271" i="5"/>
  <c r="AB2271" i="5" s="1"/>
  <c r="F2271" i="5"/>
  <c r="I2271" i="5"/>
  <c r="R2271" i="5"/>
  <c r="S2271" i="5"/>
  <c r="T2271" i="5"/>
  <c r="V2271" i="5"/>
  <c r="J2271" i="5" s="1"/>
  <c r="B2272" i="5"/>
  <c r="S2272" i="5" s="1"/>
  <c r="C2272" i="5"/>
  <c r="E2272" i="5"/>
  <c r="F2272" i="5"/>
  <c r="G2272" i="5"/>
  <c r="H2272" i="5"/>
  <c r="J2272" i="5"/>
  <c r="R2272" i="5"/>
  <c r="T2272" i="5"/>
  <c r="V2272" i="5"/>
  <c r="I2272" i="5" s="1"/>
  <c r="X2272" i="5"/>
  <c r="AB2272" i="5"/>
  <c r="B2273" i="5"/>
  <c r="C2273" i="5"/>
  <c r="V2273" i="5" s="1"/>
  <c r="I2273" i="5" s="1"/>
  <c r="E2273" i="5"/>
  <c r="X2273" i="5" s="1"/>
  <c r="G2273" i="5"/>
  <c r="H2273" i="5"/>
  <c r="J2273" i="5"/>
  <c r="S2273" i="5"/>
  <c r="T2273" i="5"/>
  <c r="AB2273" i="5"/>
  <c r="B2274" i="5"/>
  <c r="C2274" i="5"/>
  <c r="S2274" i="5"/>
  <c r="B2275" i="5"/>
  <c r="C2275" i="5"/>
  <c r="E2275" i="5"/>
  <c r="S2275" i="5"/>
  <c r="T2275" i="5"/>
  <c r="V2275" i="5"/>
  <c r="J2275" i="5" s="1"/>
  <c r="AB2275" i="5"/>
  <c r="B2276" i="5"/>
  <c r="S2276" i="5" s="1"/>
  <c r="C2276" i="5"/>
  <c r="E2276" i="5"/>
  <c r="X2276" i="5" s="1"/>
  <c r="F2276" i="5"/>
  <c r="G2276" i="5"/>
  <c r="J2276" i="5"/>
  <c r="R2276" i="5"/>
  <c r="T2276" i="5"/>
  <c r="V2276" i="5"/>
  <c r="I2276" i="5" s="1"/>
  <c r="B2277" i="5"/>
  <c r="C2277" i="5"/>
  <c r="V2277" i="5" s="1"/>
  <c r="E2277" i="5"/>
  <c r="X2277" i="5" s="1"/>
  <c r="G2277" i="5"/>
  <c r="H2277" i="5"/>
  <c r="I2277" i="5"/>
  <c r="J2277" i="5"/>
  <c r="S2277" i="5"/>
  <c r="T2277" i="5"/>
  <c r="AB2277" i="5"/>
  <c r="B2278" i="5"/>
  <c r="C2278" i="5"/>
  <c r="G2278" i="5" s="1"/>
  <c r="V2278" i="5"/>
  <c r="F2278" i="5" s="1"/>
  <c r="B2279" i="5"/>
  <c r="C2279" i="5"/>
  <c r="AB2279" i="5" s="1"/>
  <c r="F2279" i="5"/>
  <c r="I2279" i="5"/>
  <c r="R2279" i="5"/>
  <c r="S2279" i="5"/>
  <c r="T2279" i="5"/>
  <c r="V2279" i="5"/>
  <c r="J2279" i="5" s="1"/>
  <c r="B2280" i="5"/>
  <c r="S2280" i="5" s="1"/>
  <c r="C2280" i="5"/>
  <c r="E2280" i="5"/>
  <c r="F2280" i="5"/>
  <c r="G2280" i="5"/>
  <c r="H2280" i="5"/>
  <c r="J2280" i="5"/>
  <c r="R2280" i="5"/>
  <c r="T2280" i="5"/>
  <c r="V2280" i="5"/>
  <c r="I2280" i="5" s="1"/>
  <c r="X2280" i="5"/>
  <c r="AB2280" i="5"/>
  <c r="B2281" i="5"/>
  <c r="C2281" i="5"/>
  <c r="V2281" i="5" s="1"/>
  <c r="I2281" i="5" s="1"/>
  <c r="E2281" i="5"/>
  <c r="X2281" i="5" s="1"/>
  <c r="G2281" i="5"/>
  <c r="H2281" i="5"/>
  <c r="J2281" i="5"/>
  <c r="S2281" i="5"/>
  <c r="T2281" i="5"/>
  <c r="AB2281" i="5"/>
  <c r="B2282" i="5"/>
  <c r="C2282" i="5"/>
  <c r="S2282" i="5"/>
  <c r="B2283" i="5"/>
  <c r="C2283" i="5"/>
  <c r="E2283" i="5"/>
  <c r="S2283" i="5"/>
  <c r="T2283" i="5"/>
  <c r="V2283" i="5"/>
  <c r="J2283" i="5" s="1"/>
  <c r="AB2283" i="5"/>
  <c r="B2284" i="5"/>
  <c r="S2284" i="5" s="1"/>
  <c r="C2284" i="5"/>
  <c r="E2284" i="5"/>
  <c r="X2284" i="5" s="1"/>
  <c r="F2284" i="5"/>
  <c r="G2284" i="5"/>
  <c r="J2284" i="5"/>
  <c r="R2284" i="5"/>
  <c r="T2284" i="5"/>
  <c r="V2284" i="5"/>
  <c r="I2284" i="5" s="1"/>
  <c r="B2285" i="5"/>
  <c r="C2285" i="5"/>
  <c r="V2285" i="5" s="1"/>
  <c r="E2285" i="5"/>
  <c r="X2285" i="5" s="1"/>
  <c r="G2285" i="5"/>
  <c r="H2285" i="5"/>
  <c r="I2285" i="5"/>
  <c r="J2285" i="5"/>
  <c r="S2285" i="5"/>
  <c r="T2285" i="5"/>
  <c r="AB2285" i="5"/>
  <c r="B2286" i="5"/>
  <c r="C2286" i="5"/>
  <c r="G2286" i="5" s="1"/>
  <c r="V2286" i="5"/>
  <c r="F2286" i="5" s="1"/>
  <c r="B2287" i="5"/>
  <c r="C2287" i="5"/>
  <c r="AB2287" i="5" s="1"/>
  <c r="F2287" i="5"/>
  <c r="I2287" i="5"/>
  <c r="R2287" i="5"/>
  <c r="S2287" i="5"/>
  <c r="T2287" i="5"/>
  <c r="V2287" i="5"/>
  <c r="J2287" i="5" s="1"/>
  <c r="B2288" i="5"/>
  <c r="S2288" i="5" s="1"/>
  <c r="C2288" i="5"/>
  <c r="E2288" i="5"/>
  <c r="F2288" i="5"/>
  <c r="G2288" i="5"/>
  <c r="H2288" i="5"/>
  <c r="J2288" i="5"/>
  <c r="R2288" i="5"/>
  <c r="T2288" i="5"/>
  <c r="V2288" i="5"/>
  <c r="I2288" i="5" s="1"/>
  <c r="X2288" i="5"/>
  <c r="AB2288" i="5"/>
  <c r="B2289" i="5"/>
  <c r="C2289" i="5"/>
  <c r="V2289" i="5" s="1"/>
  <c r="I2289" i="5" s="1"/>
  <c r="E2289" i="5"/>
  <c r="X2289" i="5" s="1"/>
  <c r="G2289" i="5"/>
  <c r="H2289" i="5"/>
  <c r="J2289" i="5"/>
  <c r="S2289" i="5"/>
  <c r="T2289" i="5"/>
  <c r="AB2289" i="5"/>
  <c r="B2290" i="5"/>
  <c r="C2290" i="5"/>
  <c r="S2290" i="5"/>
  <c r="B2291" i="5"/>
  <c r="C2291" i="5"/>
  <c r="E2291" i="5"/>
  <c r="F2291" i="5"/>
  <c r="S2291" i="5"/>
  <c r="T2291" i="5"/>
  <c r="V2291" i="5"/>
  <c r="J2291" i="5" s="1"/>
  <c r="AB2291" i="5"/>
  <c r="B2292" i="5"/>
  <c r="S2292" i="5" s="1"/>
  <c r="C2292" i="5"/>
  <c r="E2292" i="5"/>
  <c r="X2292" i="5" s="1"/>
  <c r="F2292" i="5"/>
  <c r="G2292" i="5"/>
  <c r="J2292" i="5"/>
  <c r="R2292" i="5"/>
  <c r="T2292" i="5"/>
  <c r="V2292" i="5"/>
  <c r="I2292" i="5" s="1"/>
  <c r="B2293" i="5"/>
  <c r="C2293" i="5"/>
  <c r="V2293" i="5" s="1"/>
  <c r="E2293" i="5"/>
  <c r="X2293" i="5" s="1"/>
  <c r="G2293" i="5"/>
  <c r="H2293" i="5"/>
  <c r="I2293" i="5"/>
  <c r="J2293" i="5"/>
  <c r="S2293" i="5"/>
  <c r="T2293" i="5"/>
  <c r="AB2293" i="5"/>
  <c r="B2294" i="5"/>
  <c r="T2294" i="5" s="1"/>
  <c r="C2294" i="5"/>
  <c r="I2294" i="5"/>
  <c r="S2294" i="5"/>
  <c r="V2294" i="5"/>
  <c r="E2294" i="5" s="1"/>
  <c r="B2295" i="5"/>
  <c r="C2295" i="5"/>
  <c r="V2295" i="5" s="1"/>
  <c r="S2295" i="5"/>
  <c r="T2295" i="5"/>
  <c r="B2296" i="5"/>
  <c r="S2296" i="5" s="1"/>
  <c r="C2296" i="5"/>
  <c r="V2296" i="5" s="1"/>
  <c r="B2297" i="5"/>
  <c r="C2297" i="5"/>
  <c r="G2297" i="5" s="1"/>
  <c r="E2297" i="5"/>
  <c r="J2297" i="5"/>
  <c r="S2297" i="5"/>
  <c r="T2297" i="5"/>
  <c r="V2297" i="5"/>
  <c r="F2297" i="5" s="1"/>
  <c r="B2298" i="5"/>
  <c r="T2298" i="5" s="1"/>
  <c r="C2298" i="5"/>
  <c r="V2298" i="5" s="1"/>
  <c r="S2298" i="5"/>
  <c r="B2299" i="5"/>
  <c r="C2299" i="5"/>
  <c r="G2299" i="5" s="1"/>
  <c r="I2299" i="5"/>
  <c r="S2299" i="5"/>
  <c r="T2299" i="5"/>
  <c r="V2299" i="5"/>
  <c r="H2299" i="5" s="1"/>
  <c r="AB2299" i="5"/>
  <c r="B2300" i="5"/>
  <c r="S2300" i="5" s="1"/>
  <c r="C2300" i="5"/>
  <c r="V2300" i="5" s="1"/>
  <c r="B2301" i="5"/>
  <c r="C2301" i="5"/>
  <c r="G2301" i="5" s="1"/>
  <c r="E2301" i="5"/>
  <c r="J2301" i="5"/>
  <c r="S2301" i="5"/>
  <c r="T2301" i="5"/>
  <c r="V2301" i="5"/>
  <c r="F2301" i="5" s="1"/>
  <c r="B2302" i="5"/>
  <c r="T2302" i="5" s="1"/>
  <c r="C2302" i="5"/>
  <c r="V2302" i="5" s="1"/>
  <c r="S2302" i="5"/>
  <c r="B2303" i="5"/>
  <c r="C2303" i="5"/>
  <c r="G2303" i="5" s="1"/>
  <c r="I2303" i="5"/>
  <c r="S2303" i="5"/>
  <c r="T2303" i="5"/>
  <c r="V2303" i="5"/>
  <c r="H2303" i="5" s="1"/>
  <c r="AB2303" i="5"/>
  <c r="B2304" i="5"/>
  <c r="S2304" i="5" s="1"/>
  <c r="C2304" i="5"/>
  <c r="V2304" i="5" s="1"/>
  <c r="B2305" i="5"/>
  <c r="C2305" i="5"/>
  <c r="G2305" i="5" s="1"/>
  <c r="E2305" i="5"/>
  <c r="J2305" i="5"/>
  <c r="S2305" i="5"/>
  <c r="T2305" i="5"/>
  <c r="V2305" i="5"/>
  <c r="F2305" i="5" s="1"/>
  <c r="B2306" i="5"/>
  <c r="T2306" i="5" s="1"/>
  <c r="C2306" i="5"/>
  <c r="V2306" i="5" s="1"/>
  <c r="S2306" i="5"/>
  <c r="B2307" i="5"/>
  <c r="C2307" i="5"/>
  <c r="G2307" i="5" s="1"/>
  <c r="I2307" i="5"/>
  <c r="S2307" i="5"/>
  <c r="T2307" i="5"/>
  <c r="V2307" i="5"/>
  <c r="H2307" i="5" s="1"/>
  <c r="AB2307" i="5"/>
  <c r="B2308" i="5"/>
  <c r="S2308" i="5" s="1"/>
  <c r="C2308" i="5"/>
  <c r="V2308" i="5" s="1"/>
  <c r="B2309" i="5"/>
  <c r="C2309" i="5"/>
  <c r="G2309" i="5" s="1"/>
  <c r="E2309" i="5"/>
  <c r="J2309" i="5"/>
  <c r="S2309" i="5"/>
  <c r="T2309" i="5"/>
  <c r="V2309" i="5"/>
  <c r="F2309" i="5" s="1"/>
  <c r="B2310" i="5"/>
  <c r="T2310" i="5" s="1"/>
  <c r="C2310" i="5"/>
  <c r="V2310" i="5" s="1"/>
  <c r="S2310" i="5"/>
  <c r="B2311" i="5"/>
  <c r="C2311" i="5"/>
  <c r="G2311" i="5" s="1"/>
  <c r="I2311" i="5"/>
  <c r="S2311" i="5"/>
  <c r="T2311" i="5"/>
  <c r="V2311" i="5"/>
  <c r="H2311" i="5" s="1"/>
  <c r="AB2311" i="5"/>
  <c r="B2312" i="5"/>
  <c r="S2312" i="5" s="1"/>
  <c r="C2312" i="5"/>
  <c r="V2312" i="5" s="1"/>
  <c r="B2313" i="5"/>
  <c r="C2313" i="5"/>
  <c r="V2313" i="5" s="1"/>
  <c r="S2313" i="5"/>
  <c r="T2313" i="5"/>
  <c r="B2314" i="5"/>
  <c r="T2314" i="5" s="1"/>
  <c r="C2314" i="5"/>
  <c r="V2314" i="5" s="1"/>
  <c r="S2314" i="5"/>
  <c r="B2315" i="5"/>
  <c r="C2315" i="5"/>
  <c r="G2315" i="5" s="1"/>
  <c r="I2315" i="5"/>
  <c r="S2315" i="5"/>
  <c r="T2315" i="5"/>
  <c r="V2315" i="5"/>
  <c r="H2315" i="5" s="1"/>
  <c r="AB2315" i="5"/>
  <c r="B2316" i="5"/>
  <c r="S2316" i="5" s="1"/>
  <c r="C2316" i="5"/>
  <c r="V2316" i="5" s="1"/>
  <c r="B2317" i="5"/>
  <c r="C2317" i="5"/>
  <c r="V2317" i="5" s="1"/>
  <c r="S2317" i="5"/>
  <c r="T2317" i="5"/>
  <c r="B2318" i="5"/>
  <c r="T2318" i="5" s="1"/>
  <c r="C2318" i="5"/>
  <c r="V2318" i="5" s="1"/>
  <c r="S2318" i="5"/>
  <c r="B2319" i="5"/>
  <c r="C2319" i="5"/>
  <c r="G2319" i="5" s="1"/>
  <c r="I2319" i="5"/>
  <c r="S2319" i="5"/>
  <c r="T2319" i="5"/>
  <c r="V2319" i="5"/>
  <c r="H2319" i="5" s="1"/>
  <c r="AB2319" i="5"/>
  <c r="B2320" i="5"/>
  <c r="S2320" i="5" s="1"/>
  <c r="C2320" i="5"/>
  <c r="V2320" i="5" s="1"/>
  <c r="B2321" i="5"/>
  <c r="C2321" i="5"/>
  <c r="V2321" i="5" s="1"/>
  <c r="S2321" i="5"/>
  <c r="T2321" i="5"/>
  <c r="B2322" i="5"/>
  <c r="T2322" i="5" s="1"/>
  <c r="C2322" i="5"/>
  <c r="V2322" i="5" s="1"/>
  <c r="S2322" i="5"/>
  <c r="B2323" i="5"/>
  <c r="C2323" i="5"/>
  <c r="G2323" i="5" s="1"/>
  <c r="I2323" i="5"/>
  <c r="S2323" i="5"/>
  <c r="T2323" i="5"/>
  <c r="V2323" i="5"/>
  <c r="H2323" i="5" s="1"/>
  <c r="AB2323" i="5"/>
  <c r="B2324" i="5"/>
  <c r="S2324" i="5" s="1"/>
  <c r="C2324" i="5"/>
  <c r="V2324" i="5" s="1"/>
  <c r="B2325" i="5"/>
  <c r="C2325" i="5"/>
  <c r="V2325" i="5" s="1"/>
  <c r="S2325" i="5"/>
  <c r="T2325" i="5"/>
  <c r="B2326" i="5"/>
  <c r="T2326" i="5" s="1"/>
  <c r="C2326" i="5"/>
  <c r="V2326" i="5" s="1"/>
  <c r="S2326" i="5"/>
  <c r="B2327" i="5"/>
  <c r="C2327" i="5"/>
  <c r="G2327" i="5" s="1"/>
  <c r="I2327" i="5"/>
  <c r="S2327" i="5"/>
  <c r="T2327" i="5"/>
  <c r="V2327" i="5"/>
  <c r="H2327" i="5" s="1"/>
  <c r="AB2327" i="5"/>
  <c r="B2328" i="5"/>
  <c r="S2328" i="5" s="1"/>
  <c r="C2328" i="5"/>
  <c r="V2328" i="5" s="1"/>
  <c r="B2329" i="5"/>
  <c r="C2329" i="5"/>
  <c r="V2329" i="5" s="1"/>
  <c r="S2329" i="5"/>
  <c r="T2329" i="5"/>
  <c r="B2330" i="5"/>
  <c r="T2330" i="5" s="1"/>
  <c r="C2330" i="5"/>
  <c r="V2330" i="5" s="1"/>
  <c r="S2330" i="5"/>
  <c r="B2331" i="5"/>
  <c r="C2331" i="5"/>
  <c r="G2331" i="5" s="1"/>
  <c r="I2331" i="5"/>
  <c r="S2331" i="5"/>
  <c r="T2331" i="5"/>
  <c r="V2331" i="5"/>
  <c r="H2331" i="5" s="1"/>
  <c r="AB2331" i="5"/>
  <c r="B2332" i="5"/>
  <c r="S2332" i="5" s="1"/>
  <c r="C2332" i="5"/>
  <c r="V2332" i="5" s="1"/>
  <c r="B2333" i="5"/>
  <c r="C2333" i="5"/>
  <c r="V2333" i="5" s="1"/>
  <c r="S2333" i="5"/>
  <c r="T2333" i="5"/>
  <c r="B2334" i="5"/>
  <c r="T2334" i="5" s="1"/>
  <c r="C2334" i="5"/>
  <c r="V2334" i="5" s="1"/>
  <c r="S2334" i="5"/>
  <c r="B2335" i="5"/>
  <c r="C2335" i="5"/>
  <c r="G2335" i="5" s="1"/>
  <c r="I2335" i="5"/>
  <c r="S2335" i="5"/>
  <c r="T2335" i="5"/>
  <c r="V2335" i="5"/>
  <c r="H2335" i="5" s="1"/>
  <c r="AB2335" i="5"/>
  <c r="B2336" i="5"/>
  <c r="S2336" i="5" s="1"/>
  <c r="C2336" i="5"/>
  <c r="V2336" i="5" s="1"/>
  <c r="B2337" i="5"/>
  <c r="C2337" i="5"/>
  <c r="V2337" i="5" s="1"/>
  <c r="S2337" i="5"/>
  <c r="T2337" i="5"/>
  <c r="B2338" i="5"/>
  <c r="T2338" i="5" s="1"/>
  <c r="C2338" i="5"/>
  <c r="V2338" i="5" s="1"/>
  <c r="S2338" i="5"/>
  <c r="B2339" i="5"/>
  <c r="C2339" i="5"/>
  <c r="G2339" i="5" s="1"/>
  <c r="I2339" i="5"/>
  <c r="S2339" i="5"/>
  <c r="T2339" i="5"/>
  <c r="V2339" i="5"/>
  <c r="H2339" i="5" s="1"/>
  <c r="AB2339" i="5"/>
  <c r="B2340" i="5"/>
  <c r="S2340" i="5" s="1"/>
  <c r="C2340" i="5"/>
  <c r="V2340" i="5" s="1"/>
  <c r="B2341" i="5"/>
  <c r="C2341" i="5"/>
  <c r="V2341" i="5" s="1"/>
  <c r="S2341" i="5"/>
  <c r="T2341" i="5"/>
  <c r="B2342" i="5"/>
  <c r="T2342" i="5" s="1"/>
  <c r="C2342" i="5"/>
  <c r="V2342" i="5" s="1"/>
  <c r="S2342" i="5"/>
  <c r="B2343" i="5"/>
  <c r="C2343" i="5"/>
  <c r="G2343" i="5" s="1"/>
  <c r="I2343" i="5"/>
  <c r="S2343" i="5"/>
  <c r="T2343" i="5"/>
  <c r="V2343" i="5"/>
  <c r="H2343" i="5" s="1"/>
  <c r="AB2343" i="5"/>
  <c r="B2344" i="5"/>
  <c r="S2344" i="5" s="1"/>
  <c r="C2344" i="5"/>
  <c r="V2344" i="5" s="1"/>
  <c r="B2345" i="5"/>
  <c r="C2345" i="5"/>
  <c r="V2345" i="5" s="1"/>
  <c r="S2345" i="5"/>
  <c r="T2345" i="5"/>
  <c r="B2346" i="5"/>
  <c r="T2346" i="5" s="1"/>
  <c r="C2346" i="5"/>
  <c r="V2346" i="5" s="1"/>
  <c r="S2346" i="5"/>
  <c r="B2347" i="5"/>
  <c r="C2347" i="5"/>
  <c r="G2347" i="5" s="1"/>
  <c r="I2347" i="5"/>
  <c r="S2347" i="5"/>
  <c r="T2347" i="5"/>
  <c r="V2347" i="5"/>
  <c r="H2347" i="5" s="1"/>
  <c r="AB2347" i="5"/>
  <c r="B2348" i="5"/>
  <c r="S2348" i="5" s="1"/>
  <c r="C2348" i="5"/>
  <c r="V2348" i="5" s="1"/>
  <c r="B2349" i="5"/>
  <c r="C2349" i="5"/>
  <c r="V2349" i="5" s="1"/>
  <c r="S2349" i="5"/>
  <c r="T2349" i="5"/>
  <c r="B2350" i="5"/>
  <c r="T2350" i="5" s="1"/>
  <c r="C2350" i="5"/>
  <c r="V2350" i="5" s="1"/>
  <c r="S2350" i="5"/>
  <c r="B2351" i="5"/>
  <c r="C2351" i="5"/>
  <c r="G2351" i="5" s="1"/>
  <c r="I2351" i="5"/>
  <c r="S2351" i="5"/>
  <c r="T2351" i="5"/>
  <c r="V2351" i="5"/>
  <c r="H2351" i="5" s="1"/>
  <c r="AB2351" i="5"/>
  <c r="B2352" i="5"/>
  <c r="S2352" i="5" s="1"/>
  <c r="C2352" i="5"/>
  <c r="V2352" i="5" s="1"/>
  <c r="B2353" i="5"/>
  <c r="C2353" i="5"/>
  <c r="V2353" i="5" s="1"/>
  <c r="S2353" i="5"/>
  <c r="T2353" i="5"/>
  <c r="B2354" i="5"/>
  <c r="T2354" i="5" s="1"/>
  <c r="C2354" i="5"/>
  <c r="V2354" i="5" s="1"/>
  <c r="S2354" i="5"/>
  <c r="B2355" i="5"/>
  <c r="C2355" i="5"/>
  <c r="G2355" i="5" s="1"/>
  <c r="I2355" i="5"/>
  <c r="S2355" i="5"/>
  <c r="T2355" i="5"/>
  <c r="V2355" i="5"/>
  <c r="H2355" i="5" s="1"/>
  <c r="AB2355" i="5"/>
  <c r="B2356" i="5"/>
  <c r="S2356" i="5" s="1"/>
  <c r="C2356" i="5"/>
  <c r="V2356" i="5" s="1"/>
  <c r="B2357" i="5"/>
  <c r="C2357" i="5"/>
  <c r="V2357" i="5" s="1"/>
  <c r="S2357" i="5"/>
  <c r="T2357" i="5"/>
  <c r="B2358" i="5"/>
  <c r="T2358" i="5" s="1"/>
  <c r="C2358" i="5"/>
  <c r="V2358" i="5" s="1"/>
  <c r="S2358" i="5"/>
  <c r="B2359" i="5"/>
  <c r="C2359" i="5"/>
  <c r="G2359" i="5" s="1"/>
  <c r="I2359" i="5"/>
  <c r="S2359" i="5"/>
  <c r="T2359" i="5"/>
  <c r="V2359" i="5"/>
  <c r="H2359" i="5" s="1"/>
  <c r="AB2359" i="5"/>
  <c r="B2360" i="5"/>
  <c r="S2360" i="5" s="1"/>
  <c r="C2360" i="5"/>
  <c r="G2360" i="5" s="1"/>
  <c r="H2360" i="5"/>
  <c r="J2360" i="5"/>
  <c r="R2360" i="5"/>
  <c r="V2360" i="5"/>
  <c r="E2360" i="5" s="1"/>
  <c r="B2361" i="5"/>
  <c r="C2361" i="5"/>
  <c r="V2361" i="5" s="1"/>
  <c r="S2361" i="5"/>
  <c r="T2361" i="5"/>
  <c r="B2362" i="5"/>
  <c r="T2362" i="5" s="1"/>
  <c r="C2362" i="5"/>
  <c r="V2362" i="5" s="1"/>
  <c r="S2362" i="5"/>
  <c r="B2363" i="5"/>
  <c r="C2363" i="5"/>
  <c r="G2363" i="5" s="1"/>
  <c r="I2363" i="5"/>
  <c r="S2363" i="5"/>
  <c r="T2363" i="5"/>
  <c r="V2363" i="5"/>
  <c r="H2363" i="5" s="1"/>
  <c r="AB2363" i="5"/>
  <c r="B2364" i="5"/>
  <c r="S2364" i="5" s="1"/>
  <c r="C2364" i="5"/>
  <c r="G2364" i="5" s="1"/>
  <c r="H2364" i="5"/>
  <c r="J2364" i="5"/>
  <c r="R2364" i="5"/>
  <c r="V2364" i="5"/>
  <c r="E2364" i="5" s="1"/>
  <c r="B2365" i="5"/>
  <c r="C2365" i="5"/>
  <c r="V2365" i="5" s="1"/>
  <c r="S2365" i="5"/>
  <c r="T2365" i="5"/>
  <c r="B2366" i="5"/>
  <c r="T2366" i="5" s="1"/>
  <c r="C2366" i="5"/>
  <c r="V2366" i="5" s="1"/>
  <c r="S2366" i="5"/>
  <c r="B2367" i="5"/>
  <c r="C2367" i="5"/>
  <c r="G2367" i="5" s="1"/>
  <c r="I2367" i="5"/>
  <c r="S2367" i="5"/>
  <c r="T2367" i="5"/>
  <c r="V2367" i="5"/>
  <c r="H2367" i="5" s="1"/>
  <c r="AB2367" i="5"/>
  <c r="B2368" i="5"/>
  <c r="S2368" i="5" s="1"/>
  <c r="C2368" i="5"/>
  <c r="G2368" i="5" s="1"/>
  <c r="H2368" i="5"/>
  <c r="J2368" i="5"/>
  <c r="R2368" i="5"/>
  <c r="V2368" i="5"/>
  <c r="E2368" i="5" s="1"/>
  <c r="B2369" i="5"/>
  <c r="C2369" i="5"/>
  <c r="V2369" i="5" s="1"/>
  <c r="S2369" i="5"/>
  <c r="T2369" i="5"/>
  <c r="B2370" i="5"/>
  <c r="T2370" i="5" s="1"/>
  <c r="C2370" i="5"/>
  <c r="V2370" i="5" s="1"/>
  <c r="S2370" i="5"/>
  <c r="B2371" i="5"/>
  <c r="C2371" i="5"/>
  <c r="G2371" i="5" s="1"/>
  <c r="I2371" i="5"/>
  <c r="S2371" i="5"/>
  <c r="T2371" i="5"/>
  <c r="V2371" i="5"/>
  <c r="H2371" i="5" s="1"/>
  <c r="AB2371" i="5"/>
  <c r="B2372" i="5"/>
  <c r="S2372" i="5" s="1"/>
  <c r="C2372" i="5"/>
  <c r="G2372" i="5" s="1"/>
  <c r="H2372" i="5"/>
  <c r="J2372" i="5"/>
  <c r="R2372" i="5"/>
  <c r="V2372" i="5"/>
  <c r="E2372" i="5" s="1"/>
  <c r="B2373" i="5"/>
  <c r="C2373" i="5"/>
  <c r="V2373" i="5" s="1"/>
  <c r="S2373" i="5"/>
  <c r="T2373" i="5"/>
  <c r="B2374" i="5"/>
  <c r="T2374" i="5" s="1"/>
  <c r="C2374" i="5"/>
  <c r="V2374" i="5" s="1"/>
  <c r="S2374" i="5"/>
  <c r="B2375" i="5"/>
  <c r="C2375" i="5"/>
  <c r="G2375" i="5" s="1"/>
  <c r="I2375" i="5"/>
  <c r="S2375" i="5"/>
  <c r="T2375" i="5"/>
  <c r="V2375" i="5"/>
  <c r="H2375" i="5" s="1"/>
  <c r="AB2375" i="5"/>
  <c r="B2376" i="5"/>
  <c r="S2376" i="5" s="1"/>
  <c r="C2376" i="5"/>
  <c r="G2376" i="5" s="1"/>
  <c r="H2376" i="5"/>
  <c r="J2376" i="5"/>
  <c r="R2376" i="5"/>
  <c r="V2376" i="5"/>
  <c r="E2376" i="5" s="1"/>
  <c r="B2377" i="5"/>
  <c r="C2377" i="5"/>
  <c r="V2377" i="5" s="1"/>
  <c r="S2377" i="5"/>
  <c r="T2377" i="5"/>
  <c r="B2378" i="5"/>
  <c r="T2378" i="5" s="1"/>
  <c r="C2378" i="5"/>
  <c r="V2378" i="5" s="1"/>
  <c r="S2378" i="5"/>
  <c r="B2379" i="5"/>
  <c r="C2379" i="5"/>
  <c r="G2379" i="5" s="1"/>
  <c r="I2379" i="5"/>
  <c r="S2379" i="5"/>
  <c r="T2379" i="5"/>
  <c r="V2379" i="5"/>
  <c r="H2379" i="5" s="1"/>
  <c r="AB2379" i="5"/>
  <c r="B2380" i="5"/>
  <c r="S2380" i="5" s="1"/>
  <c r="C2380" i="5"/>
  <c r="G2380" i="5" s="1"/>
  <c r="H2380" i="5"/>
  <c r="J2380" i="5"/>
  <c r="R2380" i="5"/>
  <c r="V2380" i="5"/>
  <c r="E2380" i="5" s="1"/>
  <c r="B2381" i="5"/>
  <c r="C2381" i="5"/>
  <c r="V2381" i="5" s="1"/>
  <c r="S2381" i="5"/>
  <c r="T2381" i="5"/>
  <c r="B2382" i="5"/>
  <c r="T2382" i="5" s="1"/>
  <c r="C2382" i="5"/>
  <c r="V2382" i="5" s="1"/>
  <c r="S2382" i="5"/>
  <c r="B2383" i="5"/>
  <c r="C2383" i="5"/>
  <c r="G2383" i="5" s="1"/>
  <c r="I2383" i="5"/>
  <c r="S2383" i="5"/>
  <c r="T2383" i="5"/>
  <c r="V2383" i="5"/>
  <c r="H2383" i="5" s="1"/>
  <c r="AB2383" i="5"/>
  <c r="B2384" i="5"/>
  <c r="S2384" i="5" s="1"/>
  <c r="C2384" i="5"/>
  <c r="G2384" i="5" s="1"/>
  <c r="H2384" i="5"/>
  <c r="J2384" i="5"/>
  <c r="R2384" i="5"/>
  <c r="V2384" i="5"/>
  <c r="E2384" i="5" s="1"/>
  <c r="B2385" i="5"/>
  <c r="C2385" i="5"/>
  <c r="V2385" i="5" s="1"/>
  <c r="S2385" i="5"/>
  <c r="T2385" i="5"/>
  <c r="B2386" i="5"/>
  <c r="T2386" i="5" s="1"/>
  <c r="C2386" i="5"/>
  <c r="V2386" i="5" s="1"/>
  <c r="S2386" i="5"/>
  <c r="B2387" i="5"/>
  <c r="C2387" i="5"/>
  <c r="G2387" i="5" s="1"/>
  <c r="I2387" i="5"/>
  <c r="S2387" i="5"/>
  <c r="T2387" i="5"/>
  <c r="V2387" i="5"/>
  <c r="H2387" i="5" s="1"/>
  <c r="AB2387" i="5"/>
  <c r="B2388" i="5"/>
  <c r="S2388" i="5" s="1"/>
  <c r="C2388" i="5"/>
  <c r="G2388" i="5" s="1"/>
  <c r="H2388" i="5"/>
  <c r="J2388" i="5"/>
  <c r="R2388" i="5"/>
  <c r="V2388" i="5"/>
  <c r="E2388" i="5" s="1"/>
  <c r="B2389" i="5"/>
  <c r="C2389" i="5"/>
  <c r="V2389" i="5" s="1"/>
  <c r="S2389" i="5"/>
  <c r="T2389" i="5"/>
  <c r="B2390" i="5"/>
  <c r="T2390" i="5" s="1"/>
  <c r="C2390" i="5"/>
  <c r="V2390" i="5" s="1"/>
  <c r="S2390" i="5"/>
  <c r="B2391" i="5"/>
  <c r="C2391" i="5"/>
  <c r="G2391" i="5" s="1"/>
  <c r="I2391" i="5"/>
  <c r="S2391" i="5"/>
  <c r="T2391" i="5"/>
  <c r="V2391" i="5"/>
  <c r="H2391" i="5" s="1"/>
  <c r="AB2391" i="5"/>
  <c r="B2392" i="5"/>
  <c r="S2392" i="5" s="1"/>
  <c r="C2392" i="5"/>
  <c r="H2392" i="5"/>
  <c r="J2392" i="5"/>
  <c r="R2392" i="5"/>
  <c r="V2392" i="5"/>
  <c r="E2392" i="5" s="1"/>
  <c r="X2392" i="5" s="1"/>
  <c r="B2393" i="5"/>
  <c r="C2393" i="5"/>
  <c r="V2393" i="5" s="1"/>
  <c r="S2393" i="5"/>
  <c r="T2393" i="5"/>
  <c r="B2394" i="5"/>
  <c r="AB2394" i="5" s="1"/>
  <c r="C2394" i="5"/>
  <c r="V2394" i="5" s="1"/>
  <c r="S2394" i="5"/>
  <c r="B2395" i="5"/>
  <c r="C2395" i="5"/>
  <c r="G2395" i="5" s="1"/>
  <c r="I2395" i="5"/>
  <c r="S2395" i="5"/>
  <c r="T2395" i="5"/>
  <c r="V2395" i="5"/>
  <c r="H2395" i="5" s="1"/>
  <c r="AB2395" i="5"/>
  <c r="B2396" i="5"/>
  <c r="S2396" i="5" s="1"/>
  <c r="C2396" i="5"/>
  <c r="H2396" i="5"/>
  <c r="J2396" i="5"/>
  <c r="R2396" i="5"/>
  <c r="V2396" i="5"/>
  <c r="E2396" i="5" s="1"/>
  <c r="X2396" i="5" s="1"/>
  <c r="B2397" i="5"/>
  <c r="C2397" i="5"/>
  <c r="V2397" i="5" s="1"/>
  <c r="S2397" i="5"/>
  <c r="T2397" i="5"/>
  <c r="B2398" i="5"/>
  <c r="AB2398" i="5" s="1"/>
  <c r="C2398" i="5"/>
  <c r="V2398" i="5" s="1"/>
  <c r="S2398" i="5"/>
  <c r="B2399" i="5"/>
  <c r="C2399" i="5"/>
  <c r="G2399" i="5" s="1"/>
  <c r="I2399" i="5"/>
  <c r="S2399" i="5"/>
  <c r="T2399" i="5"/>
  <c r="V2399" i="5"/>
  <c r="H2399" i="5" s="1"/>
  <c r="AB2399" i="5"/>
  <c r="B2400" i="5"/>
  <c r="S2400" i="5" s="1"/>
  <c r="C2400" i="5"/>
  <c r="H2400" i="5"/>
  <c r="J2400" i="5"/>
  <c r="R2400" i="5"/>
  <c r="V2400" i="5"/>
  <c r="E2400" i="5" s="1"/>
  <c r="X2400" i="5" s="1"/>
  <c r="B2401" i="5"/>
  <c r="C2401" i="5"/>
  <c r="V2401" i="5" s="1"/>
  <c r="S2401" i="5"/>
  <c r="T2401" i="5"/>
  <c r="B2402" i="5"/>
  <c r="AB2402" i="5" s="1"/>
  <c r="C2402" i="5"/>
  <c r="V2402" i="5" s="1"/>
  <c r="S2402" i="5"/>
  <c r="B2403" i="5"/>
  <c r="C2403" i="5"/>
  <c r="G2403" i="5" s="1"/>
  <c r="I2403" i="5"/>
  <c r="S2403" i="5"/>
  <c r="T2403" i="5"/>
  <c r="V2403" i="5"/>
  <c r="H2403" i="5" s="1"/>
  <c r="AB2403" i="5"/>
  <c r="B2404" i="5"/>
  <c r="S2404" i="5" s="1"/>
  <c r="C2404" i="5"/>
  <c r="H2404" i="5"/>
  <c r="J2404" i="5"/>
  <c r="R2404" i="5"/>
  <c r="V2404" i="5"/>
  <c r="E2404" i="5" s="1"/>
  <c r="X2404" i="5" s="1"/>
  <c r="B2405" i="5"/>
  <c r="C2405" i="5"/>
  <c r="V2405" i="5" s="1"/>
  <c r="S2405" i="5"/>
  <c r="T2405" i="5"/>
  <c r="B2406" i="5"/>
  <c r="AB2406" i="5" s="1"/>
  <c r="C2406" i="5"/>
  <c r="V2406" i="5" s="1"/>
  <c r="S2406" i="5"/>
  <c r="B2407" i="5"/>
  <c r="C2407" i="5"/>
  <c r="G2407" i="5" s="1"/>
  <c r="I2407" i="5"/>
  <c r="S2407" i="5"/>
  <c r="T2407" i="5"/>
  <c r="V2407" i="5"/>
  <c r="H2407" i="5" s="1"/>
  <c r="AB2407" i="5"/>
  <c r="B2408" i="5"/>
  <c r="S2408" i="5" s="1"/>
  <c r="C2408" i="5"/>
  <c r="H2408" i="5"/>
  <c r="J2408" i="5"/>
  <c r="R2408" i="5"/>
  <c r="V2408" i="5"/>
  <c r="E2408" i="5" s="1"/>
  <c r="X2408" i="5" s="1"/>
  <c r="B2409" i="5"/>
  <c r="C2409" i="5"/>
  <c r="V2409" i="5" s="1"/>
  <c r="S2409" i="5"/>
  <c r="T2409" i="5"/>
  <c r="B2410" i="5"/>
  <c r="AB2410" i="5" s="1"/>
  <c r="C2410" i="5"/>
  <c r="V2410" i="5" s="1"/>
  <c r="S2410" i="5"/>
  <c r="B2411" i="5"/>
  <c r="C2411" i="5"/>
  <c r="G2411" i="5" s="1"/>
  <c r="I2411" i="5"/>
  <c r="S2411" i="5"/>
  <c r="T2411" i="5"/>
  <c r="V2411" i="5"/>
  <c r="H2411" i="5" s="1"/>
  <c r="AB2411" i="5"/>
  <c r="B2412" i="5"/>
  <c r="S2412" i="5" s="1"/>
  <c r="C2412" i="5"/>
  <c r="H2412" i="5"/>
  <c r="J2412" i="5"/>
  <c r="R2412" i="5"/>
  <c r="V2412" i="5"/>
  <c r="E2412" i="5" s="1"/>
  <c r="X2412" i="5" s="1"/>
  <c r="B2413" i="5"/>
  <c r="C2413" i="5"/>
  <c r="V2413" i="5" s="1"/>
  <c r="S2413" i="5"/>
  <c r="T2413" i="5"/>
  <c r="B2414" i="5"/>
  <c r="AB2414" i="5" s="1"/>
  <c r="C2414" i="5"/>
  <c r="V2414" i="5" s="1"/>
  <c r="S2414" i="5"/>
  <c r="B2415" i="5"/>
  <c r="C2415" i="5"/>
  <c r="G2415" i="5" s="1"/>
  <c r="I2415" i="5"/>
  <c r="S2415" i="5"/>
  <c r="T2415" i="5"/>
  <c r="V2415" i="5"/>
  <c r="H2415" i="5" s="1"/>
  <c r="AB2415" i="5"/>
  <c r="B2416" i="5"/>
  <c r="S2416" i="5" s="1"/>
  <c r="C2416" i="5"/>
  <c r="H2416" i="5"/>
  <c r="J2416" i="5"/>
  <c r="R2416" i="5"/>
  <c r="V2416" i="5"/>
  <c r="E2416" i="5" s="1"/>
  <c r="X2416" i="5" s="1"/>
  <c r="B2417" i="5"/>
  <c r="C2417" i="5"/>
  <c r="V2417" i="5" s="1"/>
  <c r="S2417" i="5"/>
  <c r="T2417" i="5"/>
  <c r="B2418" i="5"/>
  <c r="AB2418" i="5" s="1"/>
  <c r="C2418" i="5"/>
  <c r="V2418" i="5" s="1"/>
  <c r="S2418" i="5"/>
  <c r="B2419" i="5"/>
  <c r="C2419" i="5"/>
  <c r="G2419" i="5" s="1"/>
  <c r="I2419" i="5"/>
  <c r="S2419" i="5"/>
  <c r="T2419" i="5"/>
  <c r="V2419" i="5"/>
  <c r="H2419" i="5" s="1"/>
  <c r="AB2419" i="5"/>
  <c r="B2420" i="5"/>
  <c r="S2420" i="5" s="1"/>
  <c r="C2420" i="5"/>
  <c r="H2420" i="5"/>
  <c r="J2420" i="5"/>
  <c r="R2420" i="5"/>
  <c r="V2420" i="5"/>
  <c r="E2420" i="5" s="1"/>
  <c r="X2420" i="5" s="1"/>
  <c r="B2421" i="5"/>
  <c r="C2421" i="5"/>
  <c r="V2421" i="5" s="1"/>
  <c r="S2421" i="5"/>
  <c r="T2421" i="5"/>
  <c r="B2422" i="5"/>
  <c r="AB2422" i="5" s="1"/>
  <c r="C2422" i="5"/>
  <c r="V2422" i="5" s="1"/>
  <c r="S2422" i="5"/>
  <c r="B2423" i="5"/>
  <c r="C2423" i="5"/>
  <c r="G2423" i="5" s="1"/>
  <c r="I2423" i="5"/>
  <c r="S2423" i="5"/>
  <c r="T2423" i="5"/>
  <c r="V2423" i="5"/>
  <c r="H2423" i="5" s="1"/>
  <c r="AB2423" i="5"/>
  <c r="B2424" i="5"/>
  <c r="S2424" i="5" s="1"/>
  <c r="C2424" i="5"/>
  <c r="H2424" i="5"/>
  <c r="J2424" i="5"/>
  <c r="R2424" i="5"/>
  <c r="V2424" i="5"/>
  <c r="E2424" i="5" s="1"/>
  <c r="X2424" i="5" s="1"/>
  <c r="B2425" i="5"/>
  <c r="C2425" i="5"/>
  <c r="V2425" i="5" s="1"/>
  <c r="S2425" i="5"/>
  <c r="T2425" i="5"/>
  <c r="B2426" i="5"/>
  <c r="AB2426" i="5" s="1"/>
  <c r="C2426" i="5"/>
  <c r="V2426" i="5" s="1"/>
  <c r="S2426" i="5"/>
  <c r="B2427" i="5"/>
  <c r="C2427" i="5"/>
  <c r="G2427" i="5" s="1"/>
  <c r="I2427" i="5"/>
  <c r="S2427" i="5"/>
  <c r="T2427" i="5"/>
  <c r="V2427" i="5"/>
  <c r="H2427" i="5" s="1"/>
  <c r="AB2427" i="5"/>
  <c r="B2428" i="5"/>
  <c r="S2428" i="5" s="1"/>
  <c r="C2428" i="5"/>
  <c r="H2428" i="5"/>
  <c r="J2428" i="5"/>
  <c r="R2428" i="5"/>
  <c r="V2428" i="5"/>
  <c r="E2428" i="5" s="1"/>
  <c r="X2428" i="5" s="1"/>
  <c r="B2429" i="5"/>
  <c r="C2429" i="5"/>
  <c r="V2429" i="5" s="1"/>
  <c r="S2429" i="5"/>
  <c r="T2429" i="5"/>
  <c r="B2430" i="5"/>
  <c r="AB2430" i="5" s="1"/>
  <c r="C2430" i="5"/>
  <c r="V2430" i="5" s="1"/>
  <c r="S2430" i="5"/>
  <c r="B2431" i="5"/>
  <c r="C2431" i="5"/>
  <c r="G2431" i="5" s="1"/>
  <c r="I2431" i="5"/>
  <c r="S2431" i="5"/>
  <c r="T2431" i="5"/>
  <c r="V2431" i="5"/>
  <c r="H2431" i="5" s="1"/>
  <c r="AB2431" i="5"/>
  <c r="B2432" i="5"/>
  <c r="S2432" i="5" s="1"/>
  <c r="C2432" i="5"/>
  <c r="H2432" i="5"/>
  <c r="J2432" i="5"/>
  <c r="R2432" i="5"/>
  <c r="V2432" i="5"/>
  <c r="E2432" i="5" s="1"/>
  <c r="X2432" i="5" s="1"/>
  <c r="B2433" i="5"/>
  <c r="C2433" i="5"/>
  <c r="V2433" i="5" s="1"/>
  <c r="S2433" i="5"/>
  <c r="T2433" i="5"/>
  <c r="B2434" i="5"/>
  <c r="AB2434" i="5" s="1"/>
  <c r="C2434" i="5"/>
  <c r="V2434" i="5" s="1"/>
  <c r="S2434" i="5"/>
  <c r="B2435" i="5"/>
  <c r="C2435" i="5"/>
  <c r="G2435" i="5" s="1"/>
  <c r="I2435" i="5"/>
  <c r="S2435" i="5"/>
  <c r="T2435" i="5"/>
  <c r="V2435" i="5"/>
  <c r="H2435" i="5" s="1"/>
  <c r="AB2435" i="5"/>
  <c r="B2436" i="5"/>
  <c r="S2436" i="5" s="1"/>
  <c r="C2436" i="5"/>
  <c r="H2436" i="5"/>
  <c r="J2436" i="5"/>
  <c r="R2436" i="5"/>
  <c r="V2436" i="5"/>
  <c r="E2436" i="5" s="1"/>
  <c r="X2436" i="5" s="1"/>
  <c r="B2437" i="5"/>
  <c r="C2437" i="5"/>
  <c r="V2437" i="5" s="1"/>
  <c r="S2437" i="5"/>
  <c r="T2437" i="5"/>
  <c r="B2438" i="5"/>
  <c r="AB2438" i="5" s="1"/>
  <c r="C2438" i="5"/>
  <c r="V2438" i="5" s="1"/>
  <c r="S2438" i="5"/>
  <c r="B2439" i="5"/>
  <c r="C2439" i="5"/>
  <c r="G2439" i="5" s="1"/>
  <c r="I2439" i="5"/>
  <c r="S2439" i="5"/>
  <c r="T2439" i="5"/>
  <c r="V2439" i="5"/>
  <c r="H2439" i="5" s="1"/>
  <c r="AB2439" i="5"/>
  <c r="B2440" i="5"/>
  <c r="S2440" i="5" s="1"/>
  <c r="C2440" i="5"/>
  <c r="H2440" i="5"/>
  <c r="J2440" i="5"/>
  <c r="R2440" i="5"/>
  <c r="V2440" i="5"/>
  <c r="E2440" i="5" s="1"/>
  <c r="X2440" i="5" s="1"/>
  <c r="B2441" i="5"/>
  <c r="C2441" i="5"/>
  <c r="V2441" i="5" s="1"/>
  <c r="S2441" i="5"/>
  <c r="T2441" i="5"/>
  <c r="B2442" i="5"/>
  <c r="AB2442" i="5" s="1"/>
  <c r="C2442" i="5"/>
  <c r="V2442" i="5" s="1"/>
  <c r="S2442" i="5"/>
  <c r="B2443" i="5"/>
  <c r="C2443" i="5"/>
  <c r="G2443" i="5" s="1"/>
  <c r="I2443" i="5"/>
  <c r="S2443" i="5"/>
  <c r="T2443" i="5"/>
  <c r="V2443" i="5"/>
  <c r="H2443" i="5" s="1"/>
  <c r="AB2443" i="5"/>
  <c r="B2444" i="5"/>
  <c r="S2444" i="5" s="1"/>
  <c r="C2444" i="5"/>
  <c r="H2444" i="5"/>
  <c r="J2444" i="5"/>
  <c r="R2444" i="5"/>
  <c r="V2444" i="5"/>
  <c r="E2444" i="5" s="1"/>
  <c r="X2444" i="5" s="1"/>
  <c r="B2445" i="5"/>
  <c r="C2445" i="5"/>
  <c r="V2445" i="5" s="1"/>
  <c r="S2445" i="5"/>
  <c r="T2445" i="5"/>
  <c r="B2446" i="5"/>
  <c r="AB2446" i="5" s="1"/>
  <c r="C2446" i="5"/>
  <c r="V2446" i="5" s="1"/>
  <c r="S2446" i="5"/>
  <c r="B2447" i="5"/>
  <c r="C2447" i="5"/>
  <c r="G2447" i="5" s="1"/>
  <c r="I2447" i="5"/>
  <c r="S2447" i="5"/>
  <c r="T2447" i="5"/>
  <c r="V2447" i="5"/>
  <c r="H2447" i="5" s="1"/>
  <c r="AB2447" i="5"/>
  <c r="B2448" i="5"/>
  <c r="S2448" i="5" s="1"/>
  <c r="C2448" i="5"/>
  <c r="H2448" i="5"/>
  <c r="J2448" i="5"/>
  <c r="R2448" i="5"/>
  <c r="V2448" i="5"/>
  <c r="E2448" i="5" s="1"/>
  <c r="X2448" i="5" s="1"/>
  <c r="B2449" i="5"/>
  <c r="C2449" i="5"/>
  <c r="V2449" i="5" s="1"/>
  <c r="S2449" i="5"/>
  <c r="T2449" i="5"/>
  <c r="B2450" i="5"/>
  <c r="AB2450" i="5" s="1"/>
  <c r="C2450" i="5"/>
  <c r="V2450" i="5" s="1"/>
  <c r="S2450" i="5"/>
  <c r="B2451" i="5"/>
  <c r="C2451" i="5"/>
  <c r="G2451" i="5" s="1"/>
  <c r="I2451" i="5"/>
  <c r="S2451" i="5"/>
  <c r="T2451" i="5"/>
  <c r="V2451" i="5"/>
  <c r="H2451" i="5" s="1"/>
  <c r="AB2451" i="5"/>
  <c r="B2452" i="5"/>
  <c r="S2452" i="5" s="1"/>
  <c r="C2452" i="5"/>
  <c r="H2452" i="5"/>
  <c r="J2452" i="5"/>
  <c r="R2452" i="5"/>
  <c r="V2452" i="5"/>
  <c r="E2452" i="5" s="1"/>
  <c r="X2452" i="5" s="1"/>
  <c r="B2453" i="5"/>
  <c r="C2453" i="5"/>
  <c r="V2453" i="5" s="1"/>
  <c r="S2453" i="5"/>
  <c r="T2453" i="5"/>
  <c r="B2454" i="5"/>
  <c r="AB2454" i="5" s="1"/>
  <c r="C2454" i="5"/>
  <c r="V2454" i="5" s="1"/>
  <c r="S2454" i="5"/>
  <c r="B2455" i="5"/>
  <c r="C2455" i="5"/>
  <c r="G2455" i="5" s="1"/>
  <c r="I2455" i="5"/>
  <c r="S2455" i="5"/>
  <c r="T2455" i="5"/>
  <c r="V2455" i="5"/>
  <c r="H2455" i="5" s="1"/>
  <c r="AB2455" i="5"/>
  <c r="B2456" i="5"/>
  <c r="S2456" i="5" s="1"/>
  <c r="C2456" i="5"/>
  <c r="H2456" i="5"/>
  <c r="J2456" i="5"/>
  <c r="R2456" i="5"/>
  <c r="V2456" i="5"/>
  <c r="E2456" i="5" s="1"/>
  <c r="X2456" i="5" s="1"/>
  <c r="B2457" i="5"/>
  <c r="C2457" i="5"/>
  <c r="V2457" i="5" s="1"/>
  <c r="S2457" i="5"/>
  <c r="T2457" i="5"/>
  <c r="B2458" i="5"/>
  <c r="AB2458" i="5" s="1"/>
  <c r="C2458" i="5"/>
  <c r="V2458" i="5" s="1"/>
  <c r="S2458" i="5"/>
  <c r="B2459" i="5"/>
  <c r="C2459" i="5"/>
  <c r="G2459" i="5" s="1"/>
  <c r="I2459" i="5"/>
  <c r="S2459" i="5"/>
  <c r="T2459" i="5"/>
  <c r="V2459" i="5"/>
  <c r="H2459" i="5" s="1"/>
  <c r="AB2459" i="5"/>
  <c r="B2460" i="5"/>
  <c r="S2460" i="5" s="1"/>
  <c r="C2460" i="5"/>
  <c r="H2460" i="5"/>
  <c r="J2460" i="5"/>
  <c r="R2460" i="5"/>
  <c r="V2460" i="5"/>
  <c r="E2460" i="5" s="1"/>
  <c r="X2460" i="5" s="1"/>
  <c r="B2461" i="5"/>
  <c r="C2461" i="5"/>
  <c r="V2461" i="5" s="1"/>
  <c r="S2461" i="5"/>
  <c r="T2461" i="5"/>
  <c r="B2462" i="5"/>
  <c r="T2462" i="5" s="1"/>
  <c r="C2462" i="5"/>
  <c r="V2462" i="5" s="1"/>
  <c r="S2462" i="5"/>
  <c r="B2463" i="5"/>
  <c r="S2463" i="5" s="1"/>
  <c r="C2463" i="5"/>
  <c r="G2463" i="5"/>
  <c r="H2463" i="5"/>
  <c r="J2463" i="5"/>
  <c r="R2463" i="5"/>
  <c r="V2463" i="5"/>
  <c r="E2463" i="5" s="1"/>
  <c r="B2464" i="5"/>
  <c r="T2464" i="5" s="1"/>
  <c r="C2464" i="5"/>
  <c r="V2464" i="5" s="1"/>
  <c r="S2464" i="5"/>
  <c r="B2465" i="5"/>
  <c r="S2465" i="5" s="1"/>
  <c r="C2465" i="5"/>
  <c r="G2465" i="5"/>
  <c r="H2465" i="5"/>
  <c r="J2465" i="5"/>
  <c r="R2465" i="5"/>
  <c r="V2465" i="5"/>
  <c r="E2465" i="5" s="1"/>
  <c r="B2466" i="5"/>
  <c r="T2466" i="5" s="1"/>
  <c r="C2466" i="5"/>
  <c r="V2466" i="5" s="1"/>
  <c r="S2466" i="5"/>
  <c r="B2467" i="5"/>
  <c r="S2467" i="5" s="1"/>
  <c r="C2467" i="5"/>
  <c r="G2467" i="5"/>
  <c r="H2467" i="5"/>
  <c r="J2467" i="5"/>
  <c r="R2467" i="5"/>
  <c r="V2467" i="5"/>
  <c r="E2467" i="5" s="1"/>
  <c r="B2468" i="5"/>
  <c r="T2468" i="5" s="1"/>
  <c r="C2468" i="5"/>
  <c r="V2468" i="5" s="1"/>
  <c r="S2468" i="5"/>
  <c r="B2469" i="5"/>
  <c r="S2469" i="5" s="1"/>
  <c r="C2469" i="5"/>
  <c r="G2469" i="5"/>
  <c r="H2469" i="5"/>
  <c r="J2469" i="5"/>
  <c r="R2469" i="5"/>
  <c r="V2469" i="5"/>
  <c r="E2469" i="5" s="1"/>
  <c r="B2470" i="5"/>
  <c r="T2470" i="5" s="1"/>
  <c r="C2470" i="5"/>
  <c r="V2470" i="5" s="1"/>
  <c r="S2470" i="5"/>
  <c r="B2471" i="5"/>
  <c r="S2471" i="5" s="1"/>
  <c r="C2471" i="5"/>
  <c r="G2471" i="5"/>
  <c r="H2471" i="5"/>
  <c r="J2471" i="5"/>
  <c r="R2471" i="5"/>
  <c r="V2471" i="5"/>
  <c r="E2471" i="5" s="1"/>
  <c r="B2472" i="5"/>
  <c r="T2472" i="5" s="1"/>
  <c r="C2472" i="5"/>
  <c r="V2472" i="5" s="1"/>
  <c r="S2472" i="5"/>
  <c r="B2473" i="5"/>
  <c r="S2473" i="5" s="1"/>
  <c r="C2473" i="5"/>
  <c r="G2473" i="5"/>
  <c r="H2473" i="5"/>
  <c r="J2473" i="5"/>
  <c r="R2473" i="5"/>
  <c r="V2473" i="5"/>
  <c r="E2473" i="5" s="1"/>
  <c r="X247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B8" i="6"/>
  <c r="G8" i="6"/>
  <c r="H8" i="6"/>
  <c r="D8" i="6" s="1"/>
  <c r="B7" i="6"/>
  <c r="G7" i="6" s="1"/>
  <c r="H7" i="6" s="1"/>
  <c r="D7" i="6" s="1"/>
  <c r="B6" i="6"/>
  <c r="G6" i="6"/>
  <c r="B5" i="6"/>
  <c r="F6" i="6"/>
  <c r="B4" i="6"/>
  <c r="G4" i="6"/>
  <c r="H4" i="6" s="1"/>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30" i="5"/>
  <c r="AB24" i="5"/>
  <c r="AB102" i="5"/>
  <c r="AB106" i="5"/>
  <c r="AB114" i="5"/>
  <c r="AB110" i="5"/>
  <c r="AB125" i="5"/>
  <c r="AB129" i="5"/>
  <c r="AB118" i="5"/>
  <c r="AB26" i="5"/>
  <c r="AB22" i="5"/>
  <c r="AB108" i="5"/>
  <c r="AB123" i="5"/>
  <c r="AB127" i="5"/>
  <c r="AB32" i="5"/>
  <c r="F19" i="6"/>
  <c r="AB23" i="5"/>
  <c r="AB115" i="5"/>
  <c r="AB105" i="5"/>
  <c r="AB20" i="5"/>
  <c r="AB28" i="5"/>
  <c r="AB34" i="5"/>
  <c r="AB38" i="5"/>
  <c r="AB42" i="5"/>
  <c r="AB46" i="5"/>
  <c r="AB50" i="5"/>
  <c r="AB54" i="5"/>
  <c r="AB58" i="5"/>
  <c r="AB62" i="5"/>
  <c r="AB66" i="5"/>
  <c r="AB70" i="5"/>
  <c r="AB74" i="5"/>
  <c r="AB78" i="5"/>
  <c r="AB82" i="5"/>
  <c r="AB86" i="5"/>
  <c r="AB90" i="5"/>
  <c r="AB94" i="5"/>
  <c r="AB98" i="5"/>
  <c r="AB104" i="5"/>
  <c r="AB117" i="5"/>
  <c r="AB128" i="5"/>
  <c r="AB5" i="5"/>
  <c r="AB21" i="5"/>
  <c r="AB29" i="5"/>
  <c r="AB35" i="5"/>
  <c r="AB39" i="5"/>
  <c r="AB43" i="5"/>
  <c r="AB47" i="5"/>
  <c r="AB51" i="5"/>
  <c r="AB55" i="5"/>
  <c r="AB59" i="5"/>
  <c r="AB63" i="5"/>
  <c r="AB67" i="5"/>
  <c r="AB71" i="5"/>
  <c r="AB75" i="5"/>
  <c r="AB79" i="5"/>
  <c r="AB83" i="5"/>
  <c r="AB87" i="5"/>
  <c r="AB91" i="5"/>
  <c r="AB95" i="5"/>
  <c r="AB99" i="5"/>
  <c r="AB107" i="5"/>
  <c r="AB116" i="5"/>
  <c r="AB130" i="5"/>
  <c r="AB119" i="5"/>
  <c r="AB122" i="5"/>
  <c r="AB109" i="5"/>
  <c r="AB19" i="5"/>
  <c r="AB27" i="5"/>
  <c r="AB36" i="5"/>
  <c r="AB40" i="5"/>
  <c r="AB44" i="5"/>
  <c r="AB48" i="5"/>
  <c r="AB52" i="5"/>
  <c r="AB56" i="5"/>
  <c r="AB60" i="5"/>
  <c r="AB64" i="5"/>
  <c r="AB68" i="5"/>
  <c r="AB72" i="5"/>
  <c r="AB76" i="5"/>
  <c r="AB80" i="5"/>
  <c r="AB84" i="5"/>
  <c r="AB88" i="5"/>
  <c r="AB92" i="5"/>
  <c r="AB96" i="5"/>
  <c r="AB100" i="5"/>
  <c r="AB101" i="5"/>
  <c r="AB111" i="5"/>
  <c r="AB120" i="5"/>
  <c r="AB121" i="5"/>
  <c r="AB31" i="5"/>
  <c r="AB25" i="5"/>
  <c r="AB37" i="5"/>
  <c r="AB45" i="5"/>
  <c r="AB53" i="5"/>
  <c r="AB57" i="5"/>
  <c r="AB61" i="5"/>
  <c r="AB65" i="5"/>
  <c r="AB69" i="5"/>
  <c r="AB73" i="5"/>
  <c r="AB81" i="5"/>
  <c r="AB89" i="5"/>
  <c r="AB113" i="5"/>
  <c r="AB124" i="5"/>
  <c r="AB33" i="5"/>
  <c r="AB41" i="5"/>
  <c r="AB49" i="5"/>
  <c r="AB77" i="5"/>
  <c r="AB85" i="5"/>
  <c r="AB93" i="5"/>
  <c r="AB97" i="5"/>
  <c r="AB103" i="5"/>
  <c r="AB112" i="5"/>
  <c r="AB126" i="5"/>
  <c r="D14" i="6"/>
  <c r="F22" i="6"/>
  <c r="B22" i="6"/>
  <c r="F27" i="6"/>
  <c r="F64" i="6"/>
  <c r="G5" i="6"/>
  <c r="H5" i="6"/>
  <c r="H6" i="6"/>
  <c r="G17" i="6"/>
  <c r="H17" i="6"/>
  <c r="G15" i="6"/>
  <c r="H15" i="6"/>
  <c r="B20" i="6"/>
  <c r="F25" i="6"/>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B32" i="6"/>
  <c r="B30" i="6"/>
  <c r="G30" i="6"/>
  <c r="B41" i="6"/>
  <c r="G41" i="6"/>
  <c r="B31" i="6"/>
  <c r="G31" i="6"/>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B46" i="6"/>
  <c r="G46" i="6"/>
  <c r="B26" i="6"/>
  <c r="G26" i="6"/>
  <c r="G21" i="6"/>
  <c r="H21" i="6"/>
  <c r="B36" i="6"/>
  <c r="G36" i="6"/>
  <c r="G20" i="6"/>
  <c r="H20" i="6"/>
  <c r="B45" i="6"/>
  <c r="G45" i="6"/>
  <c r="D17" i="6"/>
  <c r="B27" i="6"/>
  <c r="G27" i="6"/>
  <c r="F67" i="6"/>
  <c r="F31" i="6"/>
  <c r="F46" i="6"/>
  <c r="F41" i="6"/>
  <c r="H41" i="6"/>
  <c r="D41" i="6"/>
  <c r="F36" i="6"/>
  <c r="H36" i="6"/>
  <c r="D36" i="6"/>
  <c r="F51" i="6"/>
  <c r="H51" i="6"/>
  <c r="D51" i="6"/>
  <c r="F45" i="6"/>
  <c r="H45" i="6"/>
  <c r="D45" i="6"/>
  <c r="F66" i="6"/>
  <c r="F50" i="6"/>
  <c r="H50" i="6"/>
  <c r="D50" i="6"/>
  <c r="F30" i="6"/>
  <c r="H25" i="6"/>
  <c r="F35" i="6"/>
  <c r="F40" i="6"/>
  <c r="F42" i="6"/>
  <c r="H42" i="6"/>
  <c r="D42" i="6"/>
  <c r="H27" i="6"/>
  <c r="F68" i="6"/>
  <c r="F32" i="6"/>
  <c r="F52" i="6"/>
  <c r="H52" i="6"/>
  <c r="D52" i="6"/>
  <c r="F47" i="6"/>
  <c r="F37" i="6"/>
  <c r="H37" i="6"/>
  <c r="D37" i="6"/>
  <c r="H22" i="6"/>
  <c r="K68" i="6"/>
  <c r="K67" i="6"/>
  <c r="D16" i="6"/>
  <c r="D15" i="6"/>
  <c r="K66" i="6"/>
  <c r="F44" i="6"/>
  <c r="H44" i="6"/>
  <c r="D44" i="6"/>
  <c r="F34" i="6"/>
  <c r="F39" i="6"/>
  <c r="F54" i="6"/>
  <c r="F65" i="6"/>
  <c r="C2" i="6" s="1"/>
  <c r="F49" i="6"/>
  <c r="F29" i="6"/>
  <c r="H29" i="6"/>
  <c r="D6" i="6"/>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D27" i="6"/>
  <c r="D20" i="6"/>
  <c r="B2" i="6"/>
  <c r="F57" i="6"/>
  <c r="H57" i="6"/>
  <c r="H54" i="6"/>
  <c r="F62" i="6"/>
  <c r="H62" i="6"/>
  <c r="F58" i="6"/>
  <c r="H58" i="6"/>
  <c r="F60" i="6"/>
  <c r="H60" i="6"/>
  <c r="F63" i="6"/>
  <c r="H63" i="6"/>
  <c r="F59" i="6"/>
  <c r="H59" i="6"/>
  <c r="F55" i="6"/>
  <c r="D25" i="6"/>
  <c r="D26" i="6"/>
  <c r="D21" i="6"/>
  <c r="D22" i="6"/>
  <c r="H47" i="6"/>
  <c r="D47" i="6"/>
  <c r="D34" i="6"/>
  <c r="D31" i="6"/>
  <c r="D30" i="6"/>
  <c r="D32" i="6"/>
  <c r="D60" i="6"/>
  <c r="D58" i="6"/>
  <c r="D63" i="6"/>
  <c r="D62" i="6"/>
  <c r="D54" i="6"/>
  <c r="D57" i="6"/>
  <c r="F56" i="6"/>
  <c r="H56" i="6"/>
  <c r="H55" i="6"/>
  <c r="D59" i="6"/>
  <c r="D55" i="6"/>
  <c r="D56" i="6"/>
  <c r="S229" i="5"/>
  <c r="S314" i="5"/>
  <c r="S420" i="5"/>
  <c r="S498" i="5"/>
  <c r="S254" i="5"/>
  <c r="S353" i="5"/>
  <c r="S422" i="5"/>
  <c r="S537" i="5"/>
  <c r="S232" i="5"/>
  <c r="S381" i="5"/>
  <c r="S453" i="5"/>
  <c r="S518" i="5"/>
  <c r="S239" i="5"/>
  <c r="S300" i="5"/>
  <c r="S400" i="5"/>
  <c r="S472" i="5"/>
  <c r="S200" i="5"/>
  <c r="S305" i="5"/>
  <c r="S387" i="5"/>
  <c r="S425" i="5"/>
  <c r="S483" i="5"/>
  <c r="S210" i="5"/>
  <c r="S345" i="5"/>
  <c r="S446" i="5"/>
  <c r="S563" i="5"/>
  <c r="S442" i="5"/>
  <c r="S504" i="5"/>
  <c r="S215" i="5"/>
  <c r="S306" i="5"/>
  <c r="S369" i="5"/>
  <c r="S419" i="5"/>
  <c r="S468" i="5"/>
  <c r="S238" i="5"/>
  <c r="S438" i="5"/>
  <c r="S357" i="5"/>
  <c r="S541" i="5"/>
  <c r="S244" i="5"/>
  <c r="S533" i="5"/>
  <c r="S242" i="5"/>
  <c r="S477" i="5"/>
  <c r="S205" i="5"/>
  <c r="S428" i="5"/>
  <c r="S488" i="5"/>
  <c r="S361" i="5"/>
  <c r="S465" i="5"/>
  <c r="S561" i="5"/>
  <c r="S445" i="5"/>
  <c r="S228" i="5"/>
  <c r="S313" i="5"/>
  <c r="S379" i="5"/>
  <c r="S470" i="5"/>
  <c r="S253" i="5"/>
  <c r="S249" i="5"/>
  <c r="S338" i="5"/>
  <c r="S448" i="5"/>
  <c r="S204" i="5"/>
  <c r="S289" i="5"/>
  <c r="S384" i="5"/>
  <c r="S441" i="5"/>
  <c r="S557" i="5"/>
  <c r="S257" i="5"/>
  <c r="S411" i="5"/>
  <c r="S469" i="5"/>
  <c r="S565" i="5"/>
  <c r="S248" i="5"/>
  <c r="S310" i="5"/>
  <c r="S434" i="5"/>
  <c r="S494" i="5"/>
  <c r="S207" i="5"/>
  <c r="S320" i="5"/>
  <c r="S397" i="5"/>
  <c r="S437" i="5"/>
  <c r="S491" i="5"/>
  <c r="S235" i="5"/>
  <c r="S372" i="5"/>
  <c r="S480" i="5"/>
  <c r="S569" i="5"/>
  <c r="S461" i="5"/>
  <c r="S520" i="5"/>
  <c r="S233" i="5"/>
  <c r="S325" i="5"/>
  <c r="S382" i="5"/>
  <c r="S424" i="5"/>
  <c r="S492" i="5"/>
  <c r="S261" i="5"/>
  <c r="S388" i="5"/>
  <c r="S473" i="5"/>
  <c r="S525" i="5"/>
  <c r="S327" i="5"/>
  <c r="S385" i="5"/>
  <c r="S201" i="5"/>
  <c r="S281" i="5"/>
  <c r="S457" i="5"/>
  <c r="S391" i="5"/>
  <c r="S212" i="5"/>
  <c r="S439" i="5"/>
  <c r="S476" i="5"/>
  <c r="S331" i="5"/>
  <c r="S447" i="5"/>
  <c r="S299" i="5"/>
  <c r="S459" i="5"/>
  <c r="S324" i="5"/>
  <c r="S197" i="5"/>
  <c r="S427" i="5"/>
  <c r="S490" i="5"/>
  <c r="S217" i="5"/>
  <c r="S265" i="5"/>
  <c r="S444" i="5"/>
  <c r="S230" i="5"/>
  <c r="S409" i="5"/>
  <c r="S514" i="5"/>
  <c r="S414" i="5"/>
  <c r="S198" i="5"/>
  <c r="S335" i="5"/>
  <c r="S452" i="5"/>
  <c r="S304" i="5"/>
  <c r="S251" i="5"/>
  <c r="S346" i="5"/>
  <c r="S454" i="5"/>
  <c r="S209" i="5"/>
  <c r="S309" i="5"/>
  <c r="S386" i="5"/>
  <c r="S443" i="5"/>
  <c r="S559" i="5"/>
  <c r="S285" i="5"/>
  <c r="S413" i="5"/>
  <c r="S474" i="5"/>
  <c r="S202" i="5"/>
  <c r="S250" i="5"/>
  <c r="S326" i="5"/>
  <c r="S436" i="5"/>
  <c r="S499" i="5"/>
  <c r="S222" i="5"/>
  <c r="S322" i="5"/>
  <c r="S402" i="5"/>
  <c r="S449" i="5"/>
  <c r="S506" i="5"/>
  <c r="S273" i="5"/>
  <c r="S378" i="5"/>
  <c r="S486" i="5"/>
  <c r="S240" i="5"/>
  <c r="S435" i="5"/>
  <c r="S206" i="5"/>
  <c r="S464" i="5"/>
  <c r="S302" i="5"/>
  <c r="S479" i="5"/>
  <c r="S330" i="5"/>
  <c r="S503" i="5"/>
  <c r="S225" i="5"/>
  <c r="S407" i="5"/>
  <c r="S508" i="5"/>
  <c r="S311" i="5"/>
  <c r="S500" i="5"/>
  <c r="S398" i="5"/>
  <c r="S243" i="5"/>
  <c r="S203" i="5"/>
  <c r="S269" i="5"/>
  <c r="S393" i="5"/>
  <c r="S211" i="5"/>
  <c r="S321" i="5"/>
  <c r="S573" i="5"/>
  <c r="S416" i="5"/>
  <c r="S252" i="5"/>
  <c r="S328" i="5"/>
  <c r="S451" i="5"/>
  <c r="S390" i="5"/>
  <c r="S545" i="5"/>
  <c r="S396" i="5"/>
  <c r="S301" i="5"/>
  <c r="S216" i="5"/>
  <c r="S404" i="5"/>
  <c r="S224" i="5"/>
  <c r="S399" i="5"/>
  <c r="S466" i="5"/>
  <c r="S315" i="5"/>
  <c r="S373" i="5"/>
  <c r="S521" i="5"/>
  <c r="S342" i="5"/>
  <c r="S456" i="5"/>
  <c r="S329" i="5"/>
  <c r="S511" i="5"/>
  <c r="S410" i="5"/>
  <c r="S478" i="5"/>
  <c r="S287" i="5"/>
  <c r="S403" i="5"/>
  <c r="S218" i="5"/>
  <c r="S221" i="5"/>
  <c r="S307" i="5"/>
  <c r="S415" i="5"/>
  <c r="S471" i="5"/>
  <c r="S234" i="5"/>
  <c r="S341" i="5"/>
  <c r="S401" i="5"/>
  <c r="S507" i="5"/>
  <c r="S199" i="5"/>
  <c r="S332" i="5"/>
  <c r="S432" i="5"/>
  <c r="S496" i="5"/>
  <c r="S219" i="5"/>
  <c r="S277" i="5"/>
  <c r="S389" i="5"/>
  <c r="S460" i="5"/>
  <c r="S553" i="5"/>
  <c r="S283" i="5"/>
  <c r="S350" i="5"/>
  <c r="S412" i="5"/>
  <c r="S462" i="5"/>
  <c r="S516" i="5"/>
  <c r="S333" i="5"/>
  <c r="S433" i="5"/>
  <c r="S519" i="5"/>
  <c r="S426" i="5"/>
  <c r="S484" i="5"/>
  <c r="S208" i="5"/>
  <c r="S291" i="5"/>
  <c r="S359" i="5"/>
  <c r="S405" i="5"/>
  <c r="S458" i="5"/>
  <c r="S223" i="5"/>
  <c r="S316" i="5"/>
  <c r="S226" i="5"/>
  <c r="S312" i="5"/>
  <c r="S417" i="5"/>
  <c r="S487" i="5"/>
  <c r="S247" i="5"/>
  <c r="S349" i="5"/>
  <c r="S406" i="5"/>
  <c r="S515" i="5"/>
  <c r="S214" i="5"/>
  <c r="S377" i="5"/>
  <c r="S450" i="5"/>
  <c r="S510" i="5"/>
  <c r="S227" i="5"/>
  <c r="S293" i="5"/>
  <c r="S392" i="5"/>
  <c r="S467" i="5"/>
  <c r="S567" i="5"/>
  <c r="S303" i="5"/>
  <c r="S354" i="5"/>
  <c r="S423" i="5"/>
  <c r="S475" i="5"/>
  <c r="S529" i="5"/>
  <c r="S337" i="5"/>
  <c r="S440" i="5"/>
  <c r="S549" i="5"/>
  <c r="S431" i="5"/>
  <c r="S495" i="5"/>
  <c r="S213" i="5"/>
  <c r="S298" i="5"/>
  <c r="S365" i="5"/>
  <c r="S408" i="5"/>
  <c r="S463" i="5"/>
  <c r="S231" i="5"/>
  <c r="S318" i="5"/>
  <c r="S236" i="5"/>
  <c r="S334" i="5"/>
  <c r="S502" i="5"/>
  <c r="S279" i="5"/>
  <c r="S429" i="5"/>
  <c r="S394" i="5"/>
  <c r="S455" i="5"/>
  <c r="S308" i="5"/>
  <c r="S418" i="5"/>
  <c r="S317" i="5"/>
  <c r="S395" i="5"/>
  <c r="S220" i="5"/>
  <c r="S512" i="5"/>
  <c r="S421" i="5"/>
  <c r="G64" i="6" a="1"/>
  <c r="R747" i="5" l="1"/>
  <c r="R763" i="5"/>
  <c r="R449" i="5"/>
  <c r="R438" i="5"/>
  <c r="R465" i="5"/>
  <c r="R372" i="5"/>
  <c r="R356" i="5"/>
  <c r="R278" i="5"/>
  <c r="R266" i="5"/>
  <c r="B58" i="4"/>
  <c r="A41" i="6" s="1"/>
  <c r="X738" i="5"/>
  <c r="R469" i="5"/>
  <c r="R453" i="5"/>
  <c r="R270" i="5"/>
  <c r="R330" i="5"/>
  <c r="R457" i="5"/>
  <c r="R274" i="5"/>
  <c r="R461" i="5"/>
  <c r="R445" i="5"/>
  <c r="X334" i="5"/>
  <c r="X515" i="5"/>
  <c r="X439" i="5"/>
  <c r="X512" i="5"/>
  <c r="X2294" i="5"/>
  <c r="F2466" i="5"/>
  <c r="G2466" i="5"/>
  <c r="H2466" i="5"/>
  <c r="I2466" i="5"/>
  <c r="J2466" i="5"/>
  <c r="R2466" i="5"/>
  <c r="E2466" i="5"/>
  <c r="E2461" i="5"/>
  <c r="X2461" i="5" s="1"/>
  <c r="F2461" i="5"/>
  <c r="H2461" i="5"/>
  <c r="I2461" i="5"/>
  <c r="J2461" i="5"/>
  <c r="R2461" i="5"/>
  <c r="F2458" i="5"/>
  <c r="G2458" i="5"/>
  <c r="H2458" i="5"/>
  <c r="I2458" i="5"/>
  <c r="J2458" i="5"/>
  <c r="R2458" i="5"/>
  <c r="E2458" i="5"/>
  <c r="X2458" i="5" s="1"/>
  <c r="E2453" i="5"/>
  <c r="X2453" i="5" s="1"/>
  <c r="F2453" i="5"/>
  <c r="H2453" i="5"/>
  <c r="I2453" i="5"/>
  <c r="J2453" i="5"/>
  <c r="R2453" i="5"/>
  <c r="F2450" i="5"/>
  <c r="G2450" i="5"/>
  <c r="H2450" i="5"/>
  <c r="I2450" i="5"/>
  <c r="J2450" i="5"/>
  <c r="R2450" i="5"/>
  <c r="E2450" i="5"/>
  <c r="X2450" i="5" s="1"/>
  <c r="E2445" i="5"/>
  <c r="F2445" i="5"/>
  <c r="H2445" i="5"/>
  <c r="I2445" i="5"/>
  <c r="J2445" i="5"/>
  <c r="R2445" i="5"/>
  <c r="F2442" i="5"/>
  <c r="G2442" i="5"/>
  <c r="H2442" i="5"/>
  <c r="I2442" i="5"/>
  <c r="J2442" i="5"/>
  <c r="R2442" i="5"/>
  <c r="E2442" i="5"/>
  <c r="X2442" i="5" s="1"/>
  <c r="E2437" i="5"/>
  <c r="X2437" i="5" s="1"/>
  <c r="F2437" i="5"/>
  <c r="H2437" i="5"/>
  <c r="I2437" i="5"/>
  <c r="J2437" i="5"/>
  <c r="R2437" i="5"/>
  <c r="F2434" i="5"/>
  <c r="G2434" i="5"/>
  <c r="H2434" i="5"/>
  <c r="I2434" i="5"/>
  <c r="J2434" i="5"/>
  <c r="R2434" i="5"/>
  <c r="E2434" i="5"/>
  <c r="X2434" i="5" s="1"/>
  <c r="E2429" i="5"/>
  <c r="X2429" i="5" s="1"/>
  <c r="F2429" i="5"/>
  <c r="H2429" i="5"/>
  <c r="I2429" i="5"/>
  <c r="J2429" i="5"/>
  <c r="R2429" i="5"/>
  <c r="F2426" i="5"/>
  <c r="G2426" i="5"/>
  <c r="H2426" i="5"/>
  <c r="I2426" i="5"/>
  <c r="J2426" i="5"/>
  <c r="R2426" i="5"/>
  <c r="E2426" i="5"/>
  <c r="X2426" i="5" s="1"/>
  <c r="E2421" i="5"/>
  <c r="X2421" i="5" s="1"/>
  <c r="F2421" i="5"/>
  <c r="H2421" i="5"/>
  <c r="I2421" i="5"/>
  <c r="J2421" i="5"/>
  <c r="R2421" i="5"/>
  <c r="F2418" i="5"/>
  <c r="G2418" i="5"/>
  <c r="H2418" i="5"/>
  <c r="I2418" i="5"/>
  <c r="J2418" i="5"/>
  <c r="R2418" i="5"/>
  <c r="E2418" i="5"/>
  <c r="X2418" i="5" s="1"/>
  <c r="E2413" i="5"/>
  <c r="X2413" i="5" s="1"/>
  <c r="F2413" i="5"/>
  <c r="H2413" i="5"/>
  <c r="I2413" i="5"/>
  <c r="J2413" i="5"/>
  <c r="R2413" i="5"/>
  <c r="F2410" i="5"/>
  <c r="G2410" i="5"/>
  <c r="H2410" i="5"/>
  <c r="I2410" i="5"/>
  <c r="J2410" i="5"/>
  <c r="R2410" i="5"/>
  <c r="E2410" i="5"/>
  <c r="X2410" i="5" s="1"/>
  <c r="E2405" i="5"/>
  <c r="F2405" i="5"/>
  <c r="H2405" i="5"/>
  <c r="I2405" i="5"/>
  <c r="J2405" i="5"/>
  <c r="R2405" i="5"/>
  <c r="F2402" i="5"/>
  <c r="G2402" i="5"/>
  <c r="H2402" i="5"/>
  <c r="I2402" i="5"/>
  <c r="J2402" i="5"/>
  <c r="R2402" i="5"/>
  <c r="E2402" i="5"/>
  <c r="X2402" i="5" s="1"/>
  <c r="E2397" i="5"/>
  <c r="X2397" i="5" s="1"/>
  <c r="F2397" i="5"/>
  <c r="H2397" i="5"/>
  <c r="I2397" i="5"/>
  <c r="J2397" i="5"/>
  <c r="R2397" i="5"/>
  <c r="F2394" i="5"/>
  <c r="G2394" i="5"/>
  <c r="H2394" i="5"/>
  <c r="I2394" i="5"/>
  <c r="J2394" i="5"/>
  <c r="R2394" i="5"/>
  <c r="E2394" i="5"/>
  <c r="X2394" i="5" s="1"/>
  <c r="E2389" i="5"/>
  <c r="X2389" i="5" s="1"/>
  <c r="F2389" i="5"/>
  <c r="H2389" i="5"/>
  <c r="I2389" i="5"/>
  <c r="J2389" i="5"/>
  <c r="R2389" i="5"/>
  <c r="F2386" i="5"/>
  <c r="G2386" i="5"/>
  <c r="H2386" i="5"/>
  <c r="I2386" i="5"/>
  <c r="J2386" i="5"/>
  <c r="R2386" i="5"/>
  <c r="E2386" i="5"/>
  <c r="X2386" i="5" s="1"/>
  <c r="E2381" i="5"/>
  <c r="X2381" i="5" s="1"/>
  <c r="F2381" i="5"/>
  <c r="H2381" i="5"/>
  <c r="I2381" i="5"/>
  <c r="J2381" i="5"/>
  <c r="R2381" i="5"/>
  <c r="F2378" i="5"/>
  <c r="G2378" i="5"/>
  <c r="H2378" i="5"/>
  <c r="I2378" i="5"/>
  <c r="J2378" i="5"/>
  <c r="R2378" i="5"/>
  <c r="E2378" i="5"/>
  <c r="X2378" i="5" s="1"/>
  <c r="E2373" i="5"/>
  <c r="X2373" i="5" s="1"/>
  <c r="F2373" i="5"/>
  <c r="H2373" i="5"/>
  <c r="I2373" i="5"/>
  <c r="J2373" i="5"/>
  <c r="R2373" i="5"/>
  <c r="F2370" i="5"/>
  <c r="G2370" i="5"/>
  <c r="H2370" i="5"/>
  <c r="I2370" i="5"/>
  <c r="J2370" i="5"/>
  <c r="R2370" i="5"/>
  <c r="E2370" i="5"/>
  <c r="X2370" i="5" s="1"/>
  <c r="E2365" i="5"/>
  <c r="F2365" i="5"/>
  <c r="H2365" i="5"/>
  <c r="I2365" i="5"/>
  <c r="J2365" i="5"/>
  <c r="R2365" i="5"/>
  <c r="F2362" i="5"/>
  <c r="G2362" i="5"/>
  <c r="H2362" i="5"/>
  <c r="I2362" i="5"/>
  <c r="J2362" i="5"/>
  <c r="R2362" i="5"/>
  <c r="E2362" i="5"/>
  <c r="X2362" i="5" s="1"/>
  <c r="E2357" i="5"/>
  <c r="F2357" i="5"/>
  <c r="H2357" i="5"/>
  <c r="I2357" i="5"/>
  <c r="J2357" i="5"/>
  <c r="R2357" i="5"/>
  <c r="E2353" i="5"/>
  <c r="X2353" i="5" s="1"/>
  <c r="F2353" i="5"/>
  <c r="H2353" i="5"/>
  <c r="I2353" i="5"/>
  <c r="J2353" i="5"/>
  <c r="R2353" i="5"/>
  <c r="E2349" i="5"/>
  <c r="X2349" i="5" s="1"/>
  <c r="F2349" i="5"/>
  <c r="H2349" i="5"/>
  <c r="I2349" i="5"/>
  <c r="J2349" i="5"/>
  <c r="R2349" i="5"/>
  <c r="E2345" i="5"/>
  <c r="F2345" i="5"/>
  <c r="H2345" i="5"/>
  <c r="I2345" i="5"/>
  <c r="J2345" i="5"/>
  <c r="R2345" i="5"/>
  <c r="E2341" i="5"/>
  <c r="F2341" i="5"/>
  <c r="H2341" i="5"/>
  <c r="I2341" i="5"/>
  <c r="J2341" i="5"/>
  <c r="R2341" i="5"/>
  <c r="E2337" i="5"/>
  <c r="X2337" i="5" s="1"/>
  <c r="F2337" i="5"/>
  <c r="H2337" i="5"/>
  <c r="I2337" i="5"/>
  <c r="J2337" i="5"/>
  <c r="R2337" i="5"/>
  <c r="E2333" i="5"/>
  <c r="X2333" i="5" s="1"/>
  <c r="F2333" i="5"/>
  <c r="H2333" i="5"/>
  <c r="I2333" i="5"/>
  <c r="J2333" i="5"/>
  <c r="R2333" i="5"/>
  <c r="E2329" i="5"/>
  <c r="F2329" i="5"/>
  <c r="H2329" i="5"/>
  <c r="I2329" i="5"/>
  <c r="J2329" i="5"/>
  <c r="R2329" i="5"/>
  <c r="E2325" i="5"/>
  <c r="F2325" i="5"/>
  <c r="H2325" i="5"/>
  <c r="I2325" i="5"/>
  <c r="J2325" i="5"/>
  <c r="R2325" i="5"/>
  <c r="E2321" i="5"/>
  <c r="X2321" i="5" s="1"/>
  <c r="F2321" i="5"/>
  <c r="H2321" i="5"/>
  <c r="I2321" i="5"/>
  <c r="J2321" i="5"/>
  <c r="R2321" i="5"/>
  <c r="E2317" i="5"/>
  <c r="F2317" i="5"/>
  <c r="H2317" i="5"/>
  <c r="I2317" i="5"/>
  <c r="J2317" i="5"/>
  <c r="R2317" i="5"/>
  <c r="E2313" i="5"/>
  <c r="F2313" i="5"/>
  <c r="H2313" i="5"/>
  <c r="I2313" i="5"/>
  <c r="J2313" i="5"/>
  <c r="R2313" i="5"/>
  <c r="J2304" i="5"/>
  <c r="R2304" i="5"/>
  <c r="E2304" i="5"/>
  <c r="X2304" i="5" s="1"/>
  <c r="F2304" i="5"/>
  <c r="H2304" i="5"/>
  <c r="I2304" i="5"/>
  <c r="F2472" i="5"/>
  <c r="G2472" i="5"/>
  <c r="H2472" i="5"/>
  <c r="I2472" i="5"/>
  <c r="J2472" i="5"/>
  <c r="R2472" i="5"/>
  <c r="E2472" i="5"/>
  <c r="F2464" i="5"/>
  <c r="G2464" i="5"/>
  <c r="H2464" i="5"/>
  <c r="I2464" i="5"/>
  <c r="J2464" i="5"/>
  <c r="R2464" i="5"/>
  <c r="E2464" i="5"/>
  <c r="J2356" i="5"/>
  <c r="R2356" i="5"/>
  <c r="E2356" i="5"/>
  <c r="X2356" i="5" s="1"/>
  <c r="F2356" i="5"/>
  <c r="H2356" i="5"/>
  <c r="I2356" i="5"/>
  <c r="J2352" i="5"/>
  <c r="R2352" i="5"/>
  <c r="E2352" i="5"/>
  <c r="X2352" i="5" s="1"/>
  <c r="F2352" i="5"/>
  <c r="H2352" i="5"/>
  <c r="I2352" i="5"/>
  <c r="J2348" i="5"/>
  <c r="R2348" i="5"/>
  <c r="E2348" i="5"/>
  <c r="F2348" i="5"/>
  <c r="H2348" i="5"/>
  <c r="I2348" i="5"/>
  <c r="J2344" i="5"/>
  <c r="R2344" i="5"/>
  <c r="E2344" i="5"/>
  <c r="X2344" i="5" s="1"/>
  <c r="F2344" i="5"/>
  <c r="H2344" i="5"/>
  <c r="I2344" i="5"/>
  <c r="J2340" i="5"/>
  <c r="R2340" i="5"/>
  <c r="E2340" i="5"/>
  <c r="X2340" i="5" s="1"/>
  <c r="F2340" i="5"/>
  <c r="H2340" i="5"/>
  <c r="I2340" i="5"/>
  <c r="J2336" i="5"/>
  <c r="R2336" i="5"/>
  <c r="E2336" i="5"/>
  <c r="X2336" i="5" s="1"/>
  <c r="F2336" i="5"/>
  <c r="H2336" i="5"/>
  <c r="I2336" i="5"/>
  <c r="J2332" i="5"/>
  <c r="R2332" i="5"/>
  <c r="E2332" i="5"/>
  <c r="X2332" i="5" s="1"/>
  <c r="F2332" i="5"/>
  <c r="H2332" i="5"/>
  <c r="I2332" i="5"/>
  <c r="J2328" i="5"/>
  <c r="R2328" i="5"/>
  <c r="E2328" i="5"/>
  <c r="X2328" i="5" s="1"/>
  <c r="F2328" i="5"/>
  <c r="H2328" i="5"/>
  <c r="I2328" i="5"/>
  <c r="J2324" i="5"/>
  <c r="R2324" i="5"/>
  <c r="E2324" i="5"/>
  <c r="X2324" i="5" s="1"/>
  <c r="F2324" i="5"/>
  <c r="H2324" i="5"/>
  <c r="I2324" i="5"/>
  <c r="J2320" i="5"/>
  <c r="R2320" i="5"/>
  <c r="E2320" i="5"/>
  <c r="X2320" i="5" s="1"/>
  <c r="F2320" i="5"/>
  <c r="H2320" i="5"/>
  <c r="I2320" i="5"/>
  <c r="J2316" i="5"/>
  <c r="R2316" i="5"/>
  <c r="E2316" i="5"/>
  <c r="F2316" i="5"/>
  <c r="H2316" i="5"/>
  <c r="I2316" i="5"/>
  <c r="J2312" i="5"/>
  <c r="R2312" i="5"/>
  <c r="E2312" i="5"/>
  <c r="X2312" i="5" s="1"/>
  <c r="F2312" i="5"/>
  <c r="H2312" i="5"/>
  <c r="I2312" i="5"/>
  <c r="F2302" i="5"/>
  <c r="G2302" i="5"/>
  <c r="H2302" i="5"/>
  <c r="I2302" i="5"/>
  <c r="J2302" i="5"/>
  <c r="R2302" i="5"/>
  <c r="E2302" i="5"/>
  <c r="X2302" i="5" s="1"/>
  <c r="F2295" i="5"/>
  <c r="H2295" i="5"/>
  <c r="I2295" i="5"/>
  <c r="J2295" i="5"/>
  <c r="R2295" i="5"/>
  <c r="E2295" i="5"/>
  <c r="X2295" i="5" s="1"/>
  <c r="J2300" i="5"/>
  <c r="R2300" i="5"/>
  <c r="E2300" i="5"/>
  <c r="F2300" i="5"/>
  <c r="H2300" i="5"/>
  <c r="I2300" i="5"/>
  <c r="F2470" i="5"/>
  <c r="G2470" i="5"/>
  <c r="H2470" i="5"/>
  <c r="I2470" i="5"/>
  <c r="J2470" i="5"/>
  <c r="R2470" i="5"/>
  <c r="E2470" i="5"/>
  <c r="F2462" i="5"/>
  <c r="G2462" i="5"/>
  <c r="H2462" i="5"/>
  <c r="I2462" i="5"/>
  <c r="J2462" i="5"/>
  <c r="R2462" i="5"/>
  <c r="E2462" i="5"/>
  <c r="E2457" i="5"/>
  <c r="X2457" i="5" s="1"/>
  <c r="F2457" i="5"/>
  <c r="H2457" i="5"/>
  <c r="I2457" i="5"/>
  <c r="J2457" i="5"/>
  <c r="R2457" i="5"/>
  <c r="F2454" i="5"/>
  <c r="G2454" i="5"/>
  <c r="H2454" i="5"/>
  <c r="I2454" i="5"/>
  <c r="J2454" i="5"/>
  <c r="R2454" i="5"/>
  <c r="E2454" i="5"/>
  <c r="X2454" i="5" s="1"/>
  <c r="E2449" i="5"/>
  <c r="X2449" i="5" s="1"/>
  <c r="F2449" i="5"/>
  <c r="H2449" i="5"/>
  <c r="I2449" i="5"/>
  <c r="J2449" i="5"/>
  <c r="R2449" i="5"/>
  <c r="F2446" i="5"/>
  <c r="G2446" i="5"/>
  <c r="H2446" i="5"/>
  <c r="I2446" i="5"/>
  <c r="J2446" i="5"/>
  <c r="R2446" i="5"/>
  <c r="E2446" i="5"/>
  <c r="X2446" i="5" s="1"/>
  <c r="E2441" i="5"/>
  <c r="X2441" i="5" s="1"/>
  <c r="F2441" i="5"/>
  <c r="H2441" i="5"/>
  <c r="I2441" i="5"/>
  <c r="J2441" i="5"/>
  <c r="R2441" i="5"/>
  <c r="F2438" i="5"/>
  <c r="G2438" i="5"/>
  <c r="H2438" i="5"/>
  <c r="I2438" i="5"/>
  <c r="J2438" i="5"/>
  <c r="R2438" i="5"/>
  <c r="E2438" i="5"/>
  <c r="X2438" i="5" s="1"/>
  <c r="E2433" i="5"/>
  <c r="X2433" i="5" s="1"/>
  <c r="F2433" i="5"/>
  <c r="H2433" i="5"/>
  <c r="I2433" i="5"/>
  <c r="J2433" i="5"/>
  <c r="R2433" i="5"/>
  <c r="F2430" i="5"/>
  <c r="G2430" i="5"/>
  <c r="H2430" i="5"/>
  <c r="I2430" i="5"/>
  <c r="J2430" i="5"/>
  <c r="R2430" i="5"/>
  <c r="E2430" i="5"/>
  <c r="X2430" i="5" s="1"/>
  <c r="E2425" i="5"/>
  <c r="F2425" i="5"/>
  <c r="H2425" i="5"/>
  <c r="I2425" i="5"/>
  <c r="J2425" i="5"/>
  <c r="R2425" i="5"/>
  <c r="F2422" i="5"/>
  <c r="G2422" i="5"/>
  <c r="H2422" i="5"/>
  <c r="I2422" i="5"/>
  <c r="J2422" i="5"/>
  <c r="R2422" i="5"/>
  <c r="E2422" i="5"/>
  <c r="X2422" i="5" s="1"/>
  <c r="E2417" i="5"/>
  <c r="F2417" i="5"/>
  <c r="H2417" i="5"/>
  <c r="I2417" i="5"/>
  <c r="J2417" i="5"/>
  <c r="R2417" i="5"/>
  <c r="F2414" i="5"/>
  <c r="G2414" i="5"/>
  <c r="H2414" i="5"/>
  <c r="I2414" i="5"/>
  <c r="J2414" i="5"/>
  <c r="R2414" i="5"/>
  <c r="E2414" i="5"/>
  <c r="X2414" i="5" s="1"/>
  <c r="E2409" i="5"/>
  <c r="F2409" i="5"/>
  <c r="H2409" i="5"/>
  <c r="I2409" i="5"/>
  <c r="J2409" i="5"/>
  <c r="R2409" i="5"/>
  <c r="F2406" i="5"/>
  <c r="G2406" i="5"/>
  <c r="H2406" i="5"/>
  <c r="I2406" i="5"/>
  <c r="J2406" i="5"/>
  <c r="R2406" i="5"/>
  <c r="E2406" i="5"/>
  <c r="X2406" i="5" s="1"/>
  <c r="E2401" i="5"/>
  <c r="X2401" i="5" s="1"/>
  <c r="F2401" i="5"/>
  <c r="H2401" i="5"/>
  <c r="I2401" i="5"/>
  <c r="J2401" i="5"/>
  <c r="R2401" i="5"/>
  <c r="F2398" i="5"/>
  <c r="G2398" i="5"/>
  <c r="H2398" i="5"/>
  <c r="I2398" i="5"/>
  <c r="J2398" i="5"/>
  <c r="R2398" i="5"/>
  <c r="E2398" i="5"/>
  <c r="X2398" i="5" s="1"/>
  <c r="E2393" i="5"/>
  <c r="F2393" i="5"/>
  <c r="H2393" i="5"/>
  <c r="I2393" i="5"/>
  <c r="J2393" i="5"/>
  <c r="R2393" i="5"/>
  <c r="F2390" i="5"/>
  <c r="G2390" i="5"/>
  <c r="H2390" i="5"/>
  <c r="I2390" i="5"/>
  <c r="J2390" i="5"/>
  <c r="R2390" i="5"/>
  <c r="E2390" i="5"/>
  <c r="X2390" i="5" s="1"/>
  <c r="E2385" i="5"/>
  <c r="X2385" i="5" s="1"/>
  <c r="F2385" i="5"/>
  <c r="H2385" i="5"/>
  <c r="I2385" i="5"/>
  <c r="J2385" i="5"/>
  <c r="R2385" i="5"/>
  <c r="F2382" i="5"/>
  <c r="G2382" i="5"/>
  <c r="H2382" i="5"/>
  <c r="I2382" i="5"/>
  <c r="J2382" i="5"/>
  <c r="R2382" i="5"/>
  <c r="E2382" i="5"/>
  <c r="X2382" i="5" s="1"/>
  <c r="E2377" i="5"/>
  <c r="X2377" i="5" s="1"/>
  <c r="F2377" i="5"/>
  <c r="H2377" i="5"/>
  <c r="I2377" i="5"/>
  <c r="J2377" i="5"/>
  <c r="R2377" i="5"/>
  <c r="F2374" i="5"/>
  <c r="G2374" i="5"/>
  <c r="H2374" i="5"/>
  <c r="I2374" i="5"/>
  <c r="J2374" i="5"/>
  <c r="R2374" i="5"/>
  <c r="E2374" i="5"/>
  <c r="X2374" i="5" s="1"/>
  <c r="E2369" i="5"/>
  <c r="X2369" i="5" s="1"/>
  <c r="F2369" i="5"/>
  <c r="H2369" i="5"/>
  <c r="I2369" i="5"/>
  <c r="J2369" i="5"/>
  <c r="R2369" i="5"/>
  <c r="F2366" i="5"/>
  <c r="G2366" i="5"/>
  <c r="H2366" i="5"/>
  <c r="I2366" i="5"/>
  <c r="J2366" i="5"/>
  <c r="R2366" i="5"/>
  <c r="E2366" i="5"/>
  <c r="X2366" i="5" s="1"/>
  <c r="E2361" i="5"/>
  <c r="X2361" i="5" s="1"/>
  <c r="F2361" i="5"/>
  <c r="H2361" i="5"/>
  <c r="I2361" i="5"/>
  <c r="J2361" i="5"/>
  <c r="R2361" i="5"/>
  <c r="F2358" i="5"/>
  <c r="G2358" i="5"/>
  <c r="H2358" i="5"/>
  <c r="I2358" i="5"/>
  <c r="J2358" i="5"/>
  <c r="R2358" i="5"/>
  <c r="E2358" i="5"/>
  <c r="X2358" i="5" s="1"/>
  <c r="F2354" i="5"/>
  <c r="G2354" i="5"/>
  <c r="H2354" i="5"/>
  <c r="I2354" i="5"/>
  <c r="J2354" i="5"/>
  <c r="R2354" i="5"/>
  <c r="E2354" i="5"/>
  <c r="X2354" i="5" s="1"/>
  <c r="F2350" i="5"/>
  <c r="G2350" i="5"/>
  <c r="H2350" i="5"/>
  <c r="I2350" i="5"/>
  <c r="J2350" i="5"/>
  <c r="R2350" i="5"/>
  <c r="E2350" i="5"/>
  <c r="X2350" i="5" s="1"/>
  <c r="F2346" i="5"/>
  <c r="G2346" i="5"/>
  <c r="H2346" i="5"/>
  <c r="I2346" i="5"/>
  <c r="J2346" i="5"/>
  <c r="R2346" i="5"/>
  <c r="E2346" i="5"/>
  <c r="X2346" i="5" s="1"/>
  <c r="F2342" i="5"/>
  <c r="G2342" i="5"/>
  <c r="H2342" i="5"/>
  <c r="I2342" i="5"/>
  <c r="J2342" i="5"/>
  <c r="R2342" i="5"/>
  <c r="E2342" i="5"/>
  <c r="X2342" i="5" s="1"/>
  <c r="F2338" i="5"/>
  <c r="G2338" i="5"/>
  <c r="H2338" i="5"/>
  <c r="I2338" i="5"/>
  <c r="J2338" i="5"/>
  <c r="R2338" i="5"/>
  <c r="E2338" i="5"/>
  <c r="X2338" i="5" s="1"/>
  <c r="F2334" i="5"/>
  <c r="G2334" i="5"/>
  <c r="H2334" i="5"/>
  <c r="I2334" i="5"/>
  <c r="J2334" i="5"/>
  <c r="R2334" i="5"/>
  <c r="E2334" i="5"/>
  <c r="X2334" i="5" s="1"/>
  <c r="F2330" i="5"/>
  <c r="G2330" i="5"/>
  <c r="H2330" i="5"/>
  <c r="I2330" i="5"/>
  <c r="J2330" i="5"/>
  <c r="R2330" i="5"/>
  <c r="E2330" i="5"/>
  <c r="X2330" i="5" s="1"/>
  <c r="F2326" i="5"/>
  <c r="G2326" i="5"/>
  <c r="H2326" i="5"/>
  <c r="I2326" i="5"/>
  <c r="J2326" i="5"/>
  <c r="R2326" i="5"/>
  <c r="E2326" i="5"/>
  <c r="X2326" i="5" s="1"/>
  <c r="F2322" i="5"/>
  <c r="G2322" i="5"/>
  <c r="H2322" i="5"/>
  <c r="I2322" i="5"/>
  <c r="J2322" i="5"/>
  <c r="R2322" i="5"/>
  <c r="E2322" i="5"/>
  <c r="X2322" i="5" s="1"/>
  <c r="F2318" i="5"/>
  <c r="G2318" i="5"/>
  <c r="H2318" i="5"/>
  <c r="I2318" i="5"/>
  <c r="J2318" i="5"/>
  <c r="R2318" i="5"/>
  <c r="E2318" i="5"/>
  <c r="X2318" i="5" s="1"/>
  <c r="F2314" i="5"/>
  <c r="G2314" i="5"/>
  <c r="H2314" i="5"/>
  <c r="I2314" i="5"/>
  <c r="J2314" i="5"/>
  <c r="R2314" i="5"/>
  <c r="E2314" i="5"/>
  <c r="X2314" i="5" s="1"/>
  <c r="F2310" i="5"/>
  <c r="G2310" i="5"/>
  <c r="H2310" i="5"/>
  <c r="I2310" i="5"/>
  <c r="J2310" i="5"/>
  <c r="R2310" i="5"/>
  <c r="E2310" i="5"/>
  <c r="X2310" i="5" s="1"/>
  <c r="J2308" i="5"/>
  <c r="R2308" i="5"/>
  <c r="E2308" i="5"/>
  <c r="X2308" i="5" s="1"/>
  <c r="F2308" i="5"/>
  <c r="H2308" i="5"/>
  <c r="I2308" i="5"/>
  <c r="F2298" i="5"/>
  <c r="G2298" i="5"/>
  <c r="H2298" i="5"/>
  <c r="I2298" i="5"/>
  <c r="J2298" i="5"/>
  <c r="R2298" i="5"/>
  <c r="E2298" i="5"/>
  <c r="X2298" i="5" s="1"/>
  <c r="F2468" i="5"/>
  <c r="G2468" i="5"/>
  <c r="H2468" i="5"/>
  <c r="I2468" i="5"/>
  <c r="J2468" i="5"/>
  <c r="R2468" i="5"/>
  <c r="E2468" i="5"/>
  <c r="J2296" i="5"/>
  <c r="R2296" i="5"/>
  <c r="E2296" i="5"/>
  <c r="X2296" i="5" s="1"/>
  <c r="F2296" i="5"/>
  <c r="H2296" i="5"/>
  <c r="I2296" i="5"/>
  <c r="F2306" i="5"/>
  <c r="G2306" i="5"/>
  <c r="H2306" i="5"/>
  <c r="I2306" i="5"/>
  <c r="J2306" i="5"/>
  <c r="R2306" i="5"/>
  <c r="E2306" i="5"/>
  <c r="X2306" i="5" s="1"/>
  <c r="I2473" i="5"/>
  <c r="I2471" i="5"/>
  <c r="I2469" i="5"/>
  <c r="I2467" i="5"/>
  <c r="I2465" i="5"/>
  <c r="I2463" i="5"/>
  <c r="I2460" i="5"/>
  <c r="T2458" i="5"/>
  <c r="I2456" i="5"/>
  <c r="T2454" i="5"/>
  <c r="I2452" i="5"/>
  <c r="T2450" i="5"/>
  <c r="I2448" i="5"/>
  <c r="T2446" i="5"/>
  <c r="I2444" i="5"/>
  <c r="T2442" i="5"/>
  <c r="I2440" i="5"/>
  <c r="T2438" i="5"/>
  <c r="I2436" i="5"/>
  <c r="T2434" i="5"/>
  <c r="I2432" i="5"/>
  <c r="T2430" i="5"/>
  <c r="I2428" i="5"/>
  <c r="T2426" i="5"/>
  <c r="I2424" i="5"/>
  <c r="T2422" i="5"/>
  <c r="I2420" i="5"/>
  <c r="T2418" i="5"/>
  <c r="I2416" i="5"/>
  <c r="T2414" i="5"/>
  <c r="I2412" i="5"/>
  <c r="T2410" i="5"/>
  <c r="I2408" i="5"/>
  <c r="T2406" i="5"/>
  <c r="I2404" i="5"/>
  <c r="T2402" i="5"/>
  <c r="I2400" i="5"/>
  <c r="T2398" i="5"/>
  <c r="I2396" i="5"/>
  <c r="T2394" i="5"/>
  <c r="I2392" i="5"/>
  <c r="I2388" i="5"/>
  <c r="I2384" i="5"/>
  <c r="I2380" i="5"/>
  <c r="I2376" i="5"/>
  <c r="I2372" i="5"/>
  <c r="I2368" i="5"/>
  <c r="I2364" i="5"/>
  <c r="I2360" i="5"/>
  <c r="R2309" i="5"/>
  <c r="R2305" i="5"/>
  <c r="R2301" i="5"/>
  <c r="R2297" i="5"/>
  <c r="J2294" i="5"/>
  <c r="R2293" i="5"/>
  <c r="F2293" i="5"/>
  <c r="H2292" i="5"/>
  <c r="H2287" i="5"/>
  <c r="R2286" i="5"/>
  <c r="R2285" i="5"/>
  <c r="F2285" i="5"/>
  <c r="H2284" i="5"/>
  <c r="H2279" i="5"/>
  <c r="R2278" i="5"/>
  <c r="R2277" i="5"/>
  <c r="F2277" i="5"/>
  <c r="H2276" i="5"/>
  <c r="H2271" i="5"/>
  <c r="R2270" i="5"/>
  <c r="R2269" i="5"/>
  <c r="F2269" i="5"/>
  <c r="S2267" i="5"/>
  <c r="R2263" i="5"/>
  <c r="R2262" i="5"/>
  <c r="J2258" i="5"/>
  <c r="H2256" i="5"/>
  <c r="I2256" i="5"/>
  <c r="R2256" i="5"/>
  <c r="AB2255" i="5"/>
  <c r="E2254" i="5"/>
  <c r="H2254" i="5"/>
  <c r="V2251" i="5"/>
  <c r="G2251" i="5"/>
  <c r="S2250" i="5"/>
  <c r="T2250" i="5"/>
  <c r="AB2250" i="5"/>
  <c r="J2249" i="5"/>
  <c r="R2249" i="5"/>
  <c r="E2249" i="5"/>
  <c r="X2249" i="5" s="1"/>
  <c r="F2249" i="5"/>
  <c r="J2244" i="5"/>
  <c r="S2243" i="5"/>
  <c r="I2242" i="5"/>
  <c r="S2238" i="5"/>
  <c r="T2238" i="5"/>
  <c r="AB2238" i="5"/>
  <c r="J2234" i="5"/>
  <c r="E2234" i="5"/>
  <c r="X2234" i="5" s="1"/>
  <c r="H2234" i="5"/>
  <c r="AB2229" i="5"/>
  <c r="V2229" i="5"/>
  <c r="F2227" i="5"/>
  <c r="I2227" i="5"/>
  <c r="J2227" i="5"/>
  <c r="AB2223" i="5"/>
  <c r="R2222" i="5"/>
  <c r="G2218" i="5"/>
  <c r="S2211" i="5"/>
  <c r="AB2211" i="5"/>
  <c r="S2195" i="5"/>
  <c r="AB2195" i="5"/>
  <c r="R2183" i="5"/>
  <c r="E2183" i="5"/>
  <c r="X2183" i="5" s="1"/>
  <c r="F2183" i="5"/>
  <c r="H2183" i="5"/>
  <c r="I2183" i="5"/>
  <c r="J2183" i="5"/>
  <c r="R2151" i="5"/>
  <c r="E2151" i="5"/>
  <c r="F2151" i="5"/>
  <c r="H2151" i="5"/>
  <c r="I2151" i="5"/>
  <c r="J2151" i="5"/>
  <c r="AB2473" i="5"/>
  <c r="AB2460" i="5"/>
  <c r="F2459" i="5"/>
  <c r="AB2456" i="5"/>
  <c r="F2455" i="5"/>
  <c r="AB2452" i="5"/>
  <c r="F2451" i="5"/>
  <c r="AB2448" i="5"/>
  <c r="F2447" i="5"/>
  <c r="AB2444" i="5"/>
  <c r="F2443" i="5"/>
  <c r="AB2440" i="5"/>
  <c r="F2439" i="5"/>
  <c r="AB2436" i="5"/>
  <c r="F2435" i="5"/>
  <c r="AB2432" i="5"/>
  <c r="F2431" i="5"/>
  <c r="AB2428" i="5"/>
  <c r="F2427" i="5"/>
  <c r="AB2424" i="5"/>
  <c r="F2423" i="5"/>
  <c r="AB2420" i="5"/>
  <c r="F2419" i="5"/>
  <c r="AB2416" i="5"/>
  <c r="F2415" i="5"/>
  <c r="AB2412" i="5"/>
  <c r="F2411" i="5"/>
  <c r="AB2408" i="5"/>
  <c r="F2407" i="5"/>
  <c r="AB2404" i="5"/>
  <c r="F2403" i="5"/>
  <c r="AB2400" i="5"/>
  <c r="F2399" i="5"/>
  <c r="AB2396" i="5"/>
  <c r="F2395" i="5"/>
  <c r="AB2392" i="5"/>
  <c r="F2391" i="5"/>
  <c r="AB2388" i="5"/>
  <c r="F2387" i="5"/>
  <c r="AB2384" i="5"/>
  <c r="F2383" i="5"/>
  <c r="AB2380" i="5"/>
  <c r="F2379" i="5"/>
  <c r="AB2376" i="5"/>
  <c r="F2375" i="5"/>
  <c r="AB2372" i="5"/>
  <c r="F2371" i="5"/>
  <c r="AB2368" i="5"/>
  <c r="F2367" i="5"/>
  <c r="AB2364" i="5"/>
  <c r="F2363" i="5"/>
  <c r="AB2360" i="5"/>
  <c r="F2359" i="5"/>
  <c r="AB2356" i="5"/>
  <c r="F2355" i="5"/>
  <c r="AB2352" i="5"/>
  <c r="F2351" i="5"/>
  <c r="AB2348" i="5"/>
  <c r="F2347" i="5"/>
  <c r="AB2344" i="5"/>
  <c r="F2343" i="5"/>
  <c r="AB2340" i="5"/>
  <c r="F2339" i="5"/>
  <c r="AB2336" i="5"/>
  <c r="F2335" i="5"/>
  <c r="AB2332" i="5"/>
  <c r="F2331" i="5"/>
  <c r="AB2328" i="5"/>
  <c r="F2327" i="5"/>
  <c r="AB2324" i="5"/>
  <c r="F2323" i="5"/>
  <c r="AB2320" i="5"/>
  <c r="F2319" i="5"/>
  <c r="AB2316" i="5"/>
  <c r="F2315" i="5"/>
  <c r="AB2312" i="5"/>
  <c r="F2311" i="5"/>
  <c r="AB2308" i="5"/>
  <c r="F2307" i="5"/>
  <c r="AB2304" i="5"/>
  <c r="F2303" i="5"/>
  <c r="AB2300" i="5"/>
  <c r="F2299" i="5"/>
  <c r="AB2296" i="5"/>
  <c r="G2295" i="5"/>
  <c r="J2286" i="5"/>
  <c r="J2278" i="5"/>
  <c r="J2270" i="5"/>
  <c r="R2267" i="5"/>
  <c r="J2262" i="5"/>
  <c r="G2244" i="5"/>
  <c r="AB2241" i="5"/>
  <c r="V2241" i="5"/>
  <c r="F2239" i="5"/>
  <c r="I2239" i="5"/>
  <c r="J2239" i="5"/>
  <c r="S2218" i="5"/>
  <c r="T2218" i="5"/>
  <c r="AB2218" i="5"/>
  <c r="F2207" i="5"/>
  <c r="H2207" i="5"/>
  <c r="I2207" i="5"/>
  <c r="J2207" i="5"/>
  <c r="S2202" i="5"/>
  <c r="T2202" i="5"/>
  <c r="AB2202" i="5"/>
  <c r="R2171" i="5"/>
  <c r="E2171" i="5"/>
  <c r="X2171" i="5" s="1"/>
  <c r="F2171" i="5"/>
  <c r="H2171" i="5"/>
  <c r="I2171" i="5"/>
  <c r="J2171" i="5"/>
  <c r="R2139" i="5"/>
  <c r="E2139" i="5"/>
  <c r="X2139" i="5" s="1"/>
  <c r="F2139" i="5"/>
  <c r="H2139" i="5"/>
  <c r="I2139" i="5"/>
  <c r="J2139" i="5"/>
  <c r="R2127" i="5"/>
  <c r="E2127" i="5"/>
  <c r="X2127" i="5" s="1"/>
  <c r="F2127" i="5"/>
  <c r="H2127" i="5"/>
  <c r="I2127" i="5"/>
  <c r="J2127" i="5"/>
  <c r="G2460" i="5"/>
  <c r="E2459" i="5"/>
  <c r="X2459" i="5" s="1"/>
  <c r="G2456" i="5"/>
  <c r="E2455" i="5"/>
  <c r="X2455" i="5" s="1"/>
  <c r="G2452" i="5"/>
  <c r="E2451" i="5"/>
  <c r="X2451" i="5" s="1"/>
  <c r="G2448" i="5"/>
  <c r="E2447" i="5"/>
  <c r="X2447" i="5" s="1"/>
  <c r="G2444" i="5"/>
  <c r="E2443" i="5"/>
  <c r="X2443" i="5" s="1"/>
  <c r="G2440" i="5"/>
  <c r="E2439" i="5"/>
  <c r="X2439" i="5" s="1"/>
  <c r="G2436" i="5"/>
  <c r="E2435" i="5"/>
  <c r="X2435" i="5" s="1"/>
  <c r="G2432" i="5"/>
  <c r="E2431" i="5"/>
  <c r="X2431" i="5" s="1"/>
  <c r="G2428" i="5"/>
  <c r="E2427" i="5"/>
  <c r="X2427" i="5" s="1"/>
  <c r="G2424" i="5"/>
  <c r="E2423" i="5"/>
  <c r="X2423" i="5" s="1"/>
  <c r="G2420" i="5"/>
  <c r="E2419" i="5"/>
  <c r="X2419" i="5" s="1"/>
  <c r="G2416" i="5"/>
  <c r="E2415" i="5"/>
  <c r="X2415" i="5" s="1"/>
  <c r="G2412" i="5"/>
  <c r="E2411" i="5"/>
  <c r="X2411" i="5" s="1"/>
  <c r="G2408" i="5"/>
  <c r="E2407" i="5"/>
  <c r="X2407" i="5" s="1"/>
  <c r="G2404" i="5"/>
  <c r="E2403" i="5"/>
  <c r="X2403" i="5" s="1"/>
  <c r="G2400" i="5"/>
  <c r="E2399" i="5"/>
  <c r="X2399" i="5" s="1"/>
  <c r="G2396" i="5"/>
  <c r="E2395" i="5"/>
  <c r="X2395" i="5" s="1"/>
  <c r="G2392" i="5"/>
  <c r="E2391" i="5"/>
  <c r="X2391" i="5" s="1"/>
  <c r="X2388" i="5"/>
  <c r="E2387" i="5"/>
  <c r="X2387" i="5" s="1"/>
  <c r="X2384" i="5"/>
  <c r="E2383" i="5"/>
  <c r="X2383" i="5" s="1"/>
  <c r="X2380" i="5"/>
  <c r="E2379" i="5"/>
  <c r="X2379" i="5" s="1"/>
  <c r="X2376" i="5"/>
  <c r="E2375" i="5"/>
  <c r="X2375" i="5" s="1"/>
  <c r="X2372" i="5"/>
  <c r="E2371" i="5"/>
  <c r="X2371" i="5" s="1"/>
  <c r="X2368" i="5"/>
  <c r="E2367" i="5"/>
  <c r="X2367" i="5" s="1"/>
  <c r="X2364" i="5"/>
  <c r="E2363" i="5"/>
  <c r="X2363" i="5" s="1"/>
  <c r="X2360" i="5"/>
  <c r="E2359" i="5"/>
  <c r="X2359" i="5" s="1"/>
  <c r="G2356" i="5"/>
  <c r="E2355" i="5"/>
  <c r="X2355" i="5" s="1"/>
  <c r="G2352" i="5"/>
  <c r="E2351" i="5"/>
  <c r="X2351" i="5" s="1"/>
  <c r="X2348" i="5"/>
  <c r="G2348" i="5"/>
  <c r="E2347" i="5"/>
  <c r="X2347" i="5" s="1"/>
  <c r="G2344" i="5"/>
  <c r="E2343" i="5"/>
  <c r="X2343" i="5" s="1"/>
  <c r="G2340" i="5"/>
  <c r="E2339" i="5"/>
  <c r="X2339" i="5" s="1"/>
  <c r="G2336" i="5"/>
  <c r="E2335" i="5"/>
  <c r="X2335" i="5" s="1"/>
  <c r="G2332" i="5"/>
  <c r="E2331" i="5"/>
  <c r="X2331" i="5" s="1"/>
  <c r="G2328" i="5"/>
  <c r="E2327" i="5"/>
  <c r="X2327" i="5" s="1"/>
  <c r="G2324" i="5"/>
  <c r="E2323" i="5"/>
  <c r="X2323" i="5" s="1"/>
  <c r="G2320" i="5"/>
  <c r="E2319" i="5"/>
  <c r="X2319" i="5" s="1"/>
  <c r="X2316" i="5"/>
  <c r="G2316" i="5"/>
  <c r="E2315" i="5"/>
  <c r="X2315" i="5" s="1"/>
  <c r="G2312" i="5"/>
  <c r="E2311" i="5"/>
  <c r="X2311" i="5" s="1"/>
  <c r="I2309" i="5"/>
  <c r="G2308" i="5"/>
  <c r="E2307" i="5"/>
  <c r="X2307" i="5" s="1"/>
  <c r="I2305" i="5"/>
  <c r="G2304" i="5"/>
  <c r="E2303" i="5"/>
  <c r="X2303" i="5" s="1"/>
  <c r="I2301" i="5"/>
  <c r="X2300" i="5"/>
  <c r="G2300" i="5"/>
  <c r="E2299" i="5"/>
  <c r="X2299" i="5" s="1"/>
  <c r="I2297" i="5"/>
  <c r="G2296" i="5"/>
  <c r="H2294" i="5"/>
  <c r="AB2292" i="5"/>
  <c r="R2291" i="5"/>
  <c r="V2290" i="5"/>
  <c r="T2290" i="5"/>
  <c r="AB2290" i="5"/>
  <c r="E2287" i="5"/>
  <c r="X2287" i="5" s="1"/>
  <c r="I2286" i="5"/>
  <c r="AB2284" i="5"/>
  <c r="R2283" i="5"/>
  <c r="V2282" i="5"/>
  <c r="G2282" i="5" s="1"/>
  <c r="T2282" i="5"/>
  <c r="AB2282" i="5"/>
  <c r="E2279" i="5"/>
  <c r="I2278" i="5"/>
  <c r="AB2276" i="5"/>
  <c r="R2275" i="5"/>
  <c r="V2274" i="5"/>
  <c r="G2274" i="5" s="1"/>
  <c r="T2274" i="5"/>
  <c r="AB2274" i="5"/>
  <c r="E2271" i="5"/>
  <c r="X2271" i="5" s="1"/>
  <c r="I2270" i="5"/>
  <c r="H2267" i="5"/>
  <c r="F2263" i="5"/>
  <c r="I2262" i="5"/>
  <c r="J2261" i="5"/>
  <c r="I2260" i="5"/>
  <c r="R2260" i="5"/>
  <c r="H2252" i="5"/>
  <c r="I2252" i="5"/>
  <c r="R2252" i="5"/>
  <c r="AB2251" i="5"/>
  <c r="E2250" i="5"/>
  <c r="X2250" i="5" s="1"/>
  <c r="H2250" i="5"/>
  <c r="V2247" i="5"/>
  <c r="G2247" i="5" s="1"/>
  <c r="S2246" i="5"/>
  <c r="T2246" i="5"/>
  <c r="AB2246" i="5"/>
  <c r="J2245" i="5"/>
  <c r="R2245" i="5"/>
  <c r="E2245" i="5"/>
  <c r="X2245" i="5" s="1"/>
  <c r="F2245" i="5"/>
  <c r="F2244" i="5"/>
  <c r="G2242" i="5"/>
  <c r="T2235" i="5"/>
  <c r="S2230" i="5"/>
  <c r="T2230" i="5"/>
  <c r="AB2230" i="5"/>
  <c r="J2226" i="5"/>
  <c r="E2226" i="5"/>
  <c r="X2226" i="5" s="1"/>
  <c r="H2226" i="5"/>
  <c r="R2223" i="5"/>
  <c r="AB2221" i="5"/>
  <c r="V2221" i="5"/>
  <c r="F2219" i="5"/>
  <c r="I2219" i="5"/>
  <c r="J2219" i="5"/>
  <c r="S2207" i="5"/>
  <c r="AB2207" i="5"/>
  <c r="R2159" i="5"/>
  <c r="E2159" i="5"/>
  <c r="X2159" i="5" s="1"/>
  <c r="F2159" i="5"/>
  <c r="H2159" i="5"/>
  <c r="I2159" i="5"/>
  <c r="J2159" i="5"/>
  <c r="F2473" i="5"/>
  <c r="F2471" i="5"/>
  <c r="F2469" i="5"/>
  <c r="F2467" i="5"/>
  <c r="F2465" i="5"/>
  <c r="F2463" i="5"/>
  <c r="AB2461" i="5"/>
  <c r="F2460" i="5"/>
  <c r="AB2457" i="5"/>
  <c r="F2456" i="5"/>
  <c r="AB2453" i="5"/>
  <c r="F2452" i="5"/>
  <c r="AB2449" i="5"/>
  <c r="F2448" i="5"/>
  <c r="AB2445" i="5"/>
  <c r="F2444" i="5"/>
  <c r="AB2441" i="5"/>
  <c r="F2440" i="5"/>
  <c r="AB2437" i="5"/>
  <c r="F2436" i="5"/>
  <c r="AB2433" i="5"/>
  <c r="F2432" i="5"/>
  <c r="AB2429" i="5"/>
  <c r="F2428" i="5"/>
  <c r="AB2425" i="5"/>
  <c r="F2424" i="5"/>
  <c r="AB2421" i="5"/>
  <c r="F2420" i="5"/>
  <c r="AB2417" i="5"/>
  <c r="F2416" i="5"/>
  <c r="AB2413" i="5"/>
  <c r="F2412" i="5"/>
  <c r="AB2409" i="5"/>
  <c r="F2408" i="5"/>
  <c r="AB2405" i="5"/>
  <c r="F2404" i="5"/>
  <c r="AB2401" i="5"/>
  <c r="F2400" i="5"/>
  <c r="AB2397" i="5"/>
  <c r="F2396" i="5"/>
  <c r="AB2393" i="5"/>
  <c r="F2392" i="5"/>
  <c r="AB2389" i="5"/>
  <c r="F2388" i="5"/>
  <c r="AB2385" i="5"/>
  <c r="F2384" i="5"/>
  <c r="AB2381" i="5"/>
  <c r="F2380" i="5"/>
  <c r="AB2377" i="5"/>
  <c r="F2376" i="5"/>
  <c r="AB2373" i="5"/>
  <c r="F2372" i="5"/>
  <c r="AB2369" i="5"/>
  <c r="F2368" i="5"/>
  <c r="AB2365" i="5"/>
  <c r="F2364" i="5"/>
  <c r="AB2361" i="5"/>
  <c r="F2360" i="5"/>
  <c r="AB2357" i="5"/>
  <c r="AB2353" i="5"/>
  <c r="AB2349" i="5"/>
  <c r="AB2345" i="5"/>
  <c r="AB2341" i="5"/>
  <c r="AB2337" i="5"/>
  <c r="AB2333" i="5"/>
  <c r="AB2329" i="5"/>
  <c r="AB2325" i="5"/>
  <c r="AB2321" i="5"/>
  <c r="AB2317" i="5"/>
  <c r="AB2313" i="5"/>
  <c r="AB2309" i="5"/>
  <c r="H2309" i="5"/>
  <c r="AB2305" i="5"/>
  <c r="H2305" i="5"/>
  <c r="AB2301" i="5"/>
  <c r="H2301" i="5"/>
  <c r="AB2297" i="5"/>
  <c r="H2297" i="5"/>
  <c r="AB2294" i="5"/>
  <c r="G2294" i="5"/>
  <c r="I2291" i="5"/>
  <c r="G2287" i="5"/>
  <c r="I2283" i="5"/>
  <c r="G2279" i="5"/>
  <c r="X2279" i="5"/>
  <c r="I2275" i="5"/>
  <c r="G2271" i="5"/>
  <c r="F2267" i="5"/>
  <c r="J2265" i="5"/>
  <c r="I2264" i="5"/>
  <c r="R2264" i="5"/>
  <c r="I2261" i="5"/>
  <c r="G2258" i="5"/>
  <c r="I2253" i="5"/>
  <c r="T2251" i="5"/>
  <c r="S2242" i="5"/>
  <c r="T2242" i="5"/>
  <c r="AB2242" i="5"/>
  <c r="J2238" i="5"/>
  <c r="E2238" i="5"/>
  <c r="H2238" i="5"/>
  <c r="R2235" i="5"/>
  <c r="AB2233" i="5"/>
  <c r="V2233" i="5"/>
  <c r="F2231" i="5"/>
  <c r="I2231" i="5"/>
  <c r="J2231" i="5"/>
  <c r="AB2227" i="5"/>
  <c r="R2226" i="5"/>
  <c r="H2223" i="5"/>
  <c r="G2222" i="5"/>
  <c r="R2215" i="5"/>
  <c r="S2214" i="5"/>
  <c r="T2214" i="5"/>
  <c r="AB2214" i="5"/>
  <c r="F2203" i="5"/>
  <c r="H2203" i="5"/>
  <c r="I2203" i="5"/>
  <c r="J2203" i="5"/>
  <c r="R2199" i="5"/>
  <c r="S2198" i="5"/>
  <c r="T2198" i="5"/>
  <c r="AB2198" i="5"/>
  <c r="E2187" i="5"/>
  <c r="F2187" i="5"/>
  <c r="H2187" i="5"/>
  <c r="I2187" i="5"/>
  <c r="J2187" i="5"/>
  <c r="R2179" i="5"/>
  <c r="E2179" i="5"/>
  <c r="F2179" i="5"/>
  <c r="H2179" i="5"/>
  <c r="I2179" i="5"/>
  <c r="J2179" i="5"/>
  <c r="R2147" i="5"/>
  <c r="E2147" i="5"/>
  <c r="X2147" i="5" s="1"/>
  <c r="F2147" i="5"/>
  <c r="H2147" i="5"/>
  <c r="I2147" i="5"/>
  <c r="J2147" i="5"/>
  <c r="R2123" i="5"/>
  <c r="E2123" i="5"/>
  <c r="X2123" i="5" s="1"/>
  <c r="F2123" i="5"/>
  <c r="H2123" i="5"/>
  <c r="I2123" i="5"/>
  <c r="J2123" i="5"/>
  <c r="T2473" i="5"/>
  <c r="T2471" i="5"/>
  <c r="T2469" i="5"/>
  <c r="T2467" i="5"/>
  <c r="T2465" i="5"/>
  <c r="T2463" i="5"/>
  <c r="G2461" i="5"/>
  <c r="T2460" i="5"/>
  <c r="R2459" i="5"/>
  <c r="G2457" i="5"/>
  <c r="T2456" i="5"/>
  <c r="R2455" i="5"/>
  <c r="G2453" i="5"/>
  <c r="T2452" i="5"/>
  <c r="R2451" i="5"/>
  <c r="G2449" i="5"/>
  <c r="T2448" i="5"/>
  <c r="R2447" i="5"/>
  <c r="X2445" i="5"/>
  <c r="G2445" i="5"/>
  <c r="T2444" i="5"/>
  <c r="R2443" i="5"/>
  <c r="G2441" i="5"/>
  <c r="T2440" i="5"/>
  <c r="R2439" i="5"/>
  <c r="G2437" i="5"/>
  <c r="T2436" i="5"/>
  <c r="R2435" i="5"/>
  <c r="G2433" i="5"/>
  <c r="T2432" i="5"/>
  <c r="R2431" i="5"/>
  <c r="G2429" i="5"/>
  <c r="T2428" i="5"/>
  <c r="R2427" i="5"/>
  <c r="X2425" i="5"/>
  <c r="G2425" i="5"/>
  <c r="T2424" i="5"/>
  <c r="R2423" i="5"/>
  <c r="G2421" i="5"/>
  <c r="T2420" i="5"/>
  <c r="R2419" i="5"/>
  <c r="X2417" i="5"/>
  <c r="G2417" i="5"/>
  <c r="T2416" i="5"/>
  <c r="R2415" i="5"/>
  <c r="G2413" i="5"/>
  <c r="T2412" i="5"/>
  <c r="R2411" i="5"/>
  <c r="X2409" i="5"/>
  <c r="G2409" i="5"/>
  <c r="T2408" i="5"/>
  <c r="R2407" i="5"/>
  <c r="X2405" i="5"/>
  <c r="G2405" i="5"/>
  <c r="T2404" i="5"/>
  <c r="R2403" i="5"/>
  <c r="G2401" i="5"/>
  <c r="T2400" i="5"/>
  <c r="R2399" i="5"/>
  <c r="G2397" i="5"/>
  <c r="T2396" i="5"/>
  <c r="R2395" i="5"/>
  <c r="X2393" i="5"/>
  <c r="G2393" i="5"/>
  <c r="T2392" i="5"/>
  <c r="R2391" i="5"/>
  <c r="G2389" i="5"/>
  <c r="T2388" i="5"/>
  <c r="R2387" i="5"/>
  <c r="G2385" i="5"/>
  <c r="T2384" i="5"/>
  <c r="R2383" i="5"/>
  <c r="G2381" i="5"/>
  <c r="T2380" i="5"/>
  <c r="R2379" i="5"/>
  <c r="G2377" i="5"/>
  <c r="T2376" i="5"/>
  <c r="R2375" i="5"/>
  <c r="G2373" i="5"/>
  <c r="T2372" i="5"/>
  <c r="R2371" i="5"/>
  <c r="G2369" i="5"/>
  <c r="T2368" i="5"/>
  <c r="R2367" i="5"/>
  <c r="X2365" i="5"/>
  <c r="G2365" i="5"/>
  <c r="T2364" i="5"/>
  <c r="R2363" i="5"/>
  <c r="G2361" i="5"/>
  <c r="T2360" i="5"/>
  <c r="R2359" i="5"/>
  <c r="X2357" i="5"/>
  <c r="G2357" i="5"/>
  <c r="T2356" i="5"/>
  <c r="R2355" i="5"/>
  <c r="G2353" i="5"/>
  <c r="T2352" i="5"/>
  <c r="R2351" i="5"/>
  <c r="G2349" i="5"/>
  <c r="T2348" i="5"/>
  <c r="R2347" i="5"/>
  <c r="X2345" i="5"/>
  <c r="G2345" i="5"/>
  <c r="T2344" i="5"/>
  <c r="R2343" i="5"/>
  <c r="X2341" i="5"/>
  <c r="G2341" i="5"/>
  <c r="T2340" i="5"/>
  <c r="R2339" i="5"/>
  <c r="G2337" i="5"/>
  <c r="T2336" i="5"/>
  <c r="R2335" i="5"/>
  <c r="G2333" i="5"/>
  <c r="T2332" i="5"/>
  <c r="R2331" i="5"/>
  <c r="X2329" i="5"/>
  <c r="G2329" i="5"/>
  <c r="T2328" i="5"/>
  <c r="R2327" i="5"/>
  <c r="X2325" i="5"/>
  <c r="G2325" i="5"/>
  <c r="T2324" i="5"/>
  <c r="R2323" i="5"/>
  <c r="G2321" i="5"/>
  <c r="T2320" i="5"/>
  <c r="R2319" i="5"/>
  <c r="X2317" i="5"/>
  <c r="G2317" i="5"/>
  <c r="T2316" i="5"/>
  <c r="R2315" i="5"/>
  <c r="X2313" i="5"/>
  <c r="G2313" i="5"/>
  <c r="T2312" i="5"/>
  <c r="R2311" i="5"/>
  <c r="X2309" i="5"/>
  <c r="T2308" i="5"/>
  <c r="R2307" i="5"/>
  <c r="X2305" i="5"/>
  <c r="T2304" i="5"/>
  <c r="R2303" i="5"/>
  <c r="X2301" i="5"/>
  <c r="T2300" i="5"/>
  <c r="R2299" i="5"/>
  <c r="X2297" i="5"/>
  <c r="T2296" i="5"/>
  <c r="F2294" i="5"/>
  <c r="H2291" i="5"/>
  <c r="R2289" i="5"/>
  <c r="F2289" i="5"/>
  <c r="H2283" i="5"/>
  <c r="R2281" i="5"/>
  <c r="F2281" i="5"/>
  <c r="H2275" i="5"/>
  <c r="R2273" i="5"/>
  <c r="F2273" i="5"/>
  <c r="I2268" i="5"/>
  <c r="R2268" i="5"/>
  <c r="AB2263" i="5"/>
  <c r="G2263" i="5"/>
  <c r="X2263" i="5"/>
  <c r="G2262" i="5"/>
  <c r="J2260" i="5"/>
  <c r="V2259" i="5"/>
  <c r="T2258" i="5"/>
  <c r="AB2258" i="5"/>
  <c r="J2257" i="5"/>
  <c r="R2257" i="5"/>
  <c r="E2257" i="5"/>
  <c r="X2257" i="5" s="1"/>
  <c r="F2257" i="5"/>
  <c r="F2256" i="5"/>
  <c r="F2254" i="5"/>
  <c r="J2252" i="5"/>
  <c r="J2250" i="5"/>
  <c r="H2248" i="5"/>
  <c r="I2248" i="5"/>
  <c r="R2248" i="5"/>
  <c r="E2246" i="5"/>
  <c r="H2246" i="5"/>
  <c r="F2243" i="5"/>
  <c r="I2243" i="5"/>
  <c r="J2243" i="5"/>
  <c r="AB2239" i="5"/>
  <c r="R2238" i="5"/>
  <c r="H2235" i="5"/>
  <c r="T2227" i="5"/>
  <c r="I2226" i="5"/>
  <c r="S2222" i="5"/>
  <c r="T2222" i="5"/>
  <c r="AB2222" i="5"/>
  <c r="J2218" i="5"/>
  <c r="E2218" i="5"/>
  <c r="X2218" i="5" s="1"/>
  <c r="H2218" i="5"/>
  <c r="S2203" i="5"/>
  <c r="AB2203" i="5"/>
  <c r="S2187" i="5"/>
  <c r="T2187" i="5"/>
  <c r="AB2187" i="5"/>
  <c r="R2167" i="5"/>
  <c r="E2167" i="5"/>
  <c r="X2167" i="5" s="1"/>
  <c r="F2167" i="5"/>
  <c r="H2167" i="5"/>
  <c r="I2167" i="5"/>
  <c r="J2167" i="5"/>
  <c r="R2135" i="5"/>
  <c r="E2135" i="5"/>
  <c r="X2135" i="5" s="1"/>
  <c r="F2135" i="5"/>
  <c r="H2135" i="5"/>
  <c r="I2135" i="5"/>
  <c r="J2135" i="5"/>
  <c r="J2459" i="5"/>
  <c r="J2455" i="5"/>
  <c r="J2451" i="5"/>
  <c r="J2447" i="5"/>
  <c r="J2443" i="5"/>
  <c r="J2439" i="5"/>
  <c r="J2435" i="5"/>
  <c r="J2431" i="5"/>
  <c r="J2427" i="5"/>
  <c r="J2423" i="5"/>
  <c r="J2419" i="5"/>
  <c r="J2415" i="5"/>
  <c r="J2411" i="5"/>
  <c r="J2407" i="5"/>
  <c r="J2403" i="5"/>
  <c r="J2399" i="5"/>
  <c r="J2395" i="5"/>
  <c r="J2391" i="5"/>
  <c r="AB2390" i="5"/>
  <c r="J2387" i="5"/>
  <c r="AB2386" i="5"/>
  <c r="J2383" i="5"/>
  <c r="AB2382" i="5"/>
  <c r="J2379" i="5"/>
  <c r="AB2378" i="5"/>
  <c r="J2375" i="5"/>
  <c r="AB2374" i="5"/>
  <c r="J2371" i="5"/>
  <c r="AB2370" i="5"/>
  <c r="J2367" i="5"/>
  <c r="AB2366" i="5"/>
  <c r="J2363" i="5"/>
  <c r="AB2362" i="5"/>
  <c r="J2359" i="5"/>
  <c r="AB2358" i="5"/>
  <c r="J2355" i="5"/>
  <c r="AB2354" i="5"/>
  <c r="J2351" i="5"/>
  <c r="AB2350" i="5"/>
  <c r="J2347" i="5"/>
  <c r="AB2346" i="5"/>
  <c r="J2343" i="5"/>
  <c r="AB2342" i="5"/>
  <c r="J2339" i="5"/>
  <c r="AB2338" i="5"/>
  <c r="J2335" i="5"/>
  <c r="AB2334" i="5"/>
  <c r="J2331" i="5"/>
  <c r="AB2330" i="5"/>
  <c r="J2327" i="5"/>
  <c r="AB2326" i="5"/>
  <c r="J2323" i="5"/>
  <c r="AB2322" i="5"/>
  <c r="J2319" i="5"/>
  <c r="AB2318" i="5"/>
  <c r="J2315" i="5"/>
  <c r="AB2314" i="5"/>
  <c r="J2311" i="5"/>
  <c r="AB2310" i="5"/>
  <c r="J2307" i="5"/>
  <c r="AB2306" i="5"/>
  <c r="J2303" i="5"/>
  <c r="AB2302" i="5"/>
  <c r="J2299" i="5"/>
  <c r="AB2298" i="5"/>
  <c r="F2283" i="5"/>
  <c r="F2275" i="5"/>
  <c r="AB2267" i="5"/>
  <c r="G2267" i="5"/>
  <c r="X2267" i="5"/>
  <c r="I2263" i="5"/>
  <c r="J2263" i="5"/>
  <c r="T2262" i="5"/>
  <c r="AB2262" i="5"/>
  <c r="G2261" i="5"/>
  <c r="E2258" i="5"/>
  <c r="X2258" i="5" s="1"/>
  <c r="H2258" i="5"/>
  <c r="G2253" i="5"/>
  <c r="S2234" i="5"/>
  <c r="T2234" i="5"/>
  <c r="AB2234" i="5"/>
  <c r="J2230" i="5"/>
  <c r="E2230" i="5"/>
  <c r="X2230" i="5" s="1"/>
  <c r="H2230" i="5"/>
  <c r="F2226" i="5"/>
  <c r="AB2225" i="5"/>
  <c r="V2225" i="5"/>
  <c r="G2225" i="5" s="1"/>
  <c r="F2223" i="5"/>
  <c r="I2223" i="5"/>
  <c r="J2223" i="5"/>
  <c r="F2215" i="5"/>
  <c r="H2215" i="5"/>
  <c r="I2215" i="5"/>
  <c r="J2215" i="5"/>
  <c r="S2210" i="5"/>
  <c r="T2210" i="5"/>
  <c r="AB2210" i="5"/>
  <c r="F2199" i="5"/>
  <c r="H2199" i="5"/>
  <c r="I2199" i="5"/>
  <c r="J2199" i="5"/>
  <c r="E2191" i="5"/>
  <c r="X2191" i="5" s="1"/>
  <c r="F2191" i="5"/>
  <c r="H2191" i="5"/>
  <c r="I2191" i="5"/>
  <c r="J2191" i="5"/>
  <c r="R2155" i="5"/>
  <c r="E2155" i="5"/>
  <c r="X2155" i="5" s="1"/>
  <c r="F2155" i="5"/>
  <c r="H2155" i="5"/>
  <c r="I2155" i="5"/>
  <c r="J2155" i="5"/>
  <c r="R2119" i="5"/>
  <c r="E2119" i="5"/>
  <c r="X2119" i="5" s="1"/>
  <c r="F2119" i="5"/>
  <c r="H2119" i="5"/>
  <c r="I2119" i="5"/>
  <c r="J2119" i="5"/>
  <c r="E2286" i="5"/>
  <c r="X2286" i="5" s="1"/>
  <c r="H2286" i="5"/>
  <c r="T2286" i="5"/>
  <c r="AB2286" i="5"/>
  <c r="E2278" i="5"/>
  <c r="X2278" i="5" s="1"/>
  <c r="H2278" i="5"/>
  <c r="T2278" i="5"/>
  <c r="AB2278" i="5"/>
  <c r="E2270" i="5"/>
  <c r="X2270" i="5" s="1"/>
  <c r="H2270" i="5"/>
  <c r="T2270" i="5"/>
  <c r="AB2270" i="5"/>
  <c r="I2267" i="5"/>
  <c r="J2267" i="5"/>
  <c r="T2266" i="5"/>
  <c r="AB2266" i="5"/>
  <c r="E2262" i="5"/>
  <c r="X2262" i="5" s="1"/>
  <c r="H2262" i="5"/>
  <c r="R2261" i="5"/>
  <c r="E2261" i="5"/>
  <c r="X2261" i="5" s="1"/>
  <c r="F2261" i="5"/>
  <c r="V2255" i="5"/>
  <c r="G2255" i="5" s="1"/>
  <c r="S2254" i="5"/>
  <c r="T2254" i="5"/>
  <c r="AB2254" i="5"/>
  <c r="J2253" i="5"/>
  <c r="R2253" i="5"/>
  <c r="E2253" i="5"/>
  <c r="X2253" i="5" s="1"/>
  <c r="F2253" i="5"/>
  <c r="H2244" i="5"/>
  <c r="I2244" i="5"/>
  <c r="R2244" i="5"/>
  <c r="J2242" i="5"/>
  <c r="E2242" i="5"/>
  <c r="X2242" i="5" s="1"/>
  <c r="H2242" i="5"/>
  <c r="AB2237" i="5"/>
  <c r="V2237" i="5"/>
  <c r="F2235" i="5"/>
  <c r="I2235" i="5"/>
  <c r="J2235" i="5"/>
  <c r="S2215" i="5"/>
  <c r="AB2215" i="5"/>
  <c r="S2199" i="5"/>
  <c r="AB2199" i="5"/>
  <c r="S2191" i="5"/>
  <c r="T2191" i="5"/>
  <c r="AB2191" i="5"/>
  <c r="R2175" i="5"/>
  <c r="E2175" i="5"/>
  <c r="F2175" i="5"/>
  <c r="H2175" i="5"/>
  <c r="I2175" i="5"/>
  <c r="J2175" i="5"/>
  <c r="R2143" i="5"/>
  <c r="E2143" i="5"/>
  <c r="X2143" i="5" s="1"/>
  <c r="F2143" i="5"/>
  <c r="H2143" i="5"/>
  <c r="I2143" i="5"/>
  <c r="J2143" i="5"/>
  <c r="AB2295" i="5"/>
  <c r="R2294" i="5"/>
  <c r="G2291" i="5"/>
  <c r="X2291" i="5"/>
  <c r="S2286" i="5"/>
  <c r="G2283" i="5"/>
  <c r="X2283" i="5"/>
  <c r="S2278" i="5"/>
  <c r="G2275" i="5"/>
  <c r="X2275" i="5"/>
  <c r="S2270" i="5"/>
  <c r="V2266" i="5"/>
  <c r="R2265" i="5"/>
  <c r="E2265" i="5"/>
  <c r="X2265" i="5" s="1"/>
  <c r="F2265" i="5"/>
  <c r="G2264" i="5"/>
  <c r="S2262" i="5"/>
  <c r="R2258" i="5"/>
  <c r="AB2253" i="5"/>
  <c r="R2242" i="5"/>
  <c r="H2239" i="5"/>
  <c r="S2226" i="5"/>
  <c r="T2226" i="5"/>
  <c r="AB2226" i="5"/>
  <c r="J2222" i="5"/>
  <c r="E2222" i="5"/>
  <c r="X2222" i="5" s="1"/>
  <c r="H2222" i="5"/>
  <c r="AB2217" i="5"/>
  <c r="V2217" i="5"/>
  <c r="F2211" i="5"/>
  <c r="H2211" i="5"/>
  <c r="I2211" i="5"/>
  <c r="J2211" i="5"/>
  <c r="R2207" i="5"/>
  <c r="S2206" i="5"/>
  <c r="T2206" i="5"/>
  <c r="AB2206" i="5"/>
  <c r="F2195" i="5"/>
  <c r="H2195" i="5"/>
  <c r="I2195" i="5"/>
  <c r="J2195" i="5"/>
  <c r="R2163" i="5"/>
  <c r="E2163" i="5"/>
  <c r="X2163" i="5" s="1"/>
  <c r="F2163" i="5"/>
  <c r="H2163" i="5"/>
  <c r="I2163" i="5"/>
  <c r="J2163" i="5"/>
  <c r="R2131" i="5"/>
  <c r="E2131" i="5"/>
  <c r="X2131" i="5" s="1"/>
  <c r="F2131" i="5"/>
  <c r="H2131" i="5"/>
  <c r="I2131" i="5"/>
  <c r="J2131" i="5"/>
  <c r="R2115" i="5"/>
  <c r="E2115" i="5"/>
  <c r="F2115" i="5"/>
  <c r="H2115" i="5"/>
  <c r="I2115" i="5"/>
  <c r="J2115" i="5"/>
  <c r="F2113" i="5"/>
  <c r="G2113" i="5"/>
  <c r="H2113" i="5"/>
  <c r="I2113" i="5"/>
  <c r="J2113" i="5"/>
  <c r="R2113" i="5"/>
  <c r="E2113" i="5"/>
  <c r="X2113" i="5" s="1"/>
  <c r="H2214" i="5"/>
  <c r="V2213" i="5"/>
  <c r="H2210" i="5"/>
  <c r="V2209" i="5"/>
  <c r="H2206" i="5"/>
  <c r="V2205" i="5"/>
  <c r="H2202" i="5"/>
  <c r="V2201" i="5"/>
  <c r="H2198" i="5"/>
  <c r="V2197" i="5"/>
  <c r="AB2194" i="5"/>
  <c r="H2194" i="5"/>
  <c r="V2193" i="5"/>
  <c r="AB2190" i="5"/>
  <c r="H2190" i="5"/>
  <c r="V2189" i="5"/>
  <c r="AB2186" i="5"/>
  <c r="H2186" i="5"/>
  <c r="V2185" i="5"/>
  <c r="AB2182" i="5"/>
  <c r="H2182" i="5"/>
  <c r="V2181" i="5"/>
  <c r="AB2178" i="5"/>
  <c r="H2178" i="5"/>
  <c r="V2177" i="5"/>
  <c r="AB2174" i="5"/>
  <c r="H2174" i="5"/>
  <c r="V2173" i="5"/>
  <c r="AB2170" i="5"/>
  <c r="H2170" i="5"/>
  <c r="V2169" i="5"/>
  <c r="AB2166" i="5"/>
  <c r="H2166" i="5"/>
  <c r="V2165" i="5"/>
  <c r="AB2162" i="5"/>
  <c r="H2162" i="5"/>
  <c r="V2161" i="5"/>
  <c r="AB2158" i="5"/>
  <c r="H2158" i="5"/>
  <c r="V2157" i="5"/>
  <c r="AB2154" i="5"/>
  <c r="H2154" i="5"/>
  <c r="V2153" i="5"/>
  <c r="AB2150" i="5"/>
  <c r="H2150" i="5"/>
  <c r="V2149" i="5"/>
  <c r="AB2146" i="5"/>
  <c r="H2146" i="5"/>
  <c r="V2145" i="5"/>
  <c r="AB2142" i="5"/>
  <c r="H2142" i="5"/>
  <c r="V2141" i="5"/>
  <c r="AB2138" i="5"/>
  <c r="H2138" i="5"/>
  <c r="V2137" i="5"/>
  <c r="AB2134" i="5"/>
  <c r="H2134" i="5"/>
  <c r="V2133" i="5"/>
  <c r="AB2130" i="5"/>
  <c r="H2130" i="5"/>
  <c r="V2129" i="5"/>
  <c r="AB2126" i="5"/>
  <c r="H2126" i="5"/>
  <c r="V2125" i="5"/>
  <c r="AB2122" i="5"/>
  <c r="H2122" i="5"/>
  <c r="V2121" i="5"/>
  <c r="AB2118" i="5"/>
  <c r="H2118" i="5"/>
  <c r="V2117" i="5"/>
  <c r="AB2114" i="5"/>
  <c r="H2114" i="5"/>
  <c r="J2112" i="5"/>
  <c r="J2111" i="5"/>
  <c r="F2111" i="5"/>
  <c r="G2110" i="5"/>
  <c r="S2109" i="5"/>
  <c r="E2108" i="5"/>
  <c r="X2108" i="5" s="1"/>
  <c r="I2107" i="5"/>
  <c r="AB2106" i="5"/>
  <c r="S2106" i="5"/>
  <c r="G2105" i="5"/>
  <c r="J2104" i="5"/>
  <c r="J2103" i="5"/>
  <c r="F2103" i="5"/>
  <c r="G2102" i="5"/>
  <c r="S2101" i="5"/>
  <c r="E2100" i="5"/>
  <c r="X2100" i="5" s="1"/>
  <c r="I2099" i="5"/>
  <c r="AB2098" i="5"/>
  <c r="S2098" i="5"/>
  <c r="G2097" i="5"/>
  <c r="J2096" i="5"/>
  <c r="J2095" i="5"/>
  <c r="F2095" i="5"/>
  <c r="G2094" i="5"/>
  <c r="S2093" i="5"/>
  <c r="E2092" i="5"/>
  <c r="X2092" i="5" s="1"/>
  <c r="I2091" i="5"/>
  <c r="AB2090" i="5"/>
  <c r="S2090" i="5"/>
  <c r="G2089" i="5"/>
  <c r="J2088" i="5"/>
  <c r="J2087" i="5"/>
  <c r="F2087" i="5"/>
  <c r="G2086" i="5"/>
  <c r="S2085" i="5"/>
  <c r="E2084" i="5"/>
  <c r="X2084" i="5" s="1"/>
  <c r="AB2082" i="5"/>
  <c r="S2082" i="5"/>
  <c r="G2081" i="5"/>
  <c r="J2080" i="5"/>
  <c r="J2079" i="5"/>
  <c r="F2079" i="5"/>
  <c r="G2078" i="5"/>
  <c r="S2077" i="5"/>
  <c r="E2076" i="5"/>
  <c r="X2076" i="5" s="1"/>
  <c r="AB2074" i="5"/>
  <c r="S2074" i="5"/>
  <c r="G2073" i="5"/>
  <c r="J2072" i="5"/>
  <c r="J2071" i="5"/>
  <c r="F2071" i="5"/>
  <c r="X2067" i="5"/>
  <c r="AB2067" i="5"/>
  <c r="H2065" i="5"/>
  <c r="R2064" i="5"/>
  <c r="T2063" i="5"/>
  <c r="G2061" i="5"/>
  <c r="I2060" i="5"/>
  <c r="AB2058" i="5"/>
  <c r="S2058" i="5"/>
  <c r="S2052" i="5"/>
  <c r="AB2052" i="5"/>
  <c r="R2041" i="5"/>
  <c r="G2023" i="5"/>
  <c r="H2023" i="5"/>
  <c r="I2023" i="5"/>
  <c r="J2023" i="5"/>
  <c r="R2023" i="5"/>
  <c r="E2023" i="5"/>
  <c r="X2023" i="5" s="1"/>
  <c r="F2023" i="5"/>
  <c r="X2254" i="5"/>
  <c r="X2246" i="5"/>
  <c r="R2240" i="5"/>
  <c r="X2238" i="5"/>
  <c r="R2236" i="5"/>
  <c r="R2232" i="5"/>
  <c r="R2228" i="5"/>
  <c r="R2224" i="5"/>
  <c r="R2220" i="5"/>
  <c r="R2216" i="5"/>
  <c r="R2212" i="5"/>
  <c r="R2208" i="5"/>
  <c r="R2204" i="5"/>
  <c r="R2200" i="5"/>
  <c r="R2196" i="5"/>
  <c r="R2192" i="5"/>
  <c r="R2188" i="5"/>
  <c r="R2184" i="5"/>
  <c r="R2180" i="5"/>
  <c r="R2176" i="5"/>
  <c r="R2172" i="5"/>
  <c r="R2168" i="5"/>
  <c r="R2164" i="5"/>
  <c r="R2160" i="5"/>
  <c r="R2156" i="5"/>
  <c r="R2152" i="5"/>
  <c r="R2148" i="5"/>
  <c r="R2144" i="5"/>
  <c r="R2140" i="5"/>
  <c r="R2136" i="5"/>
  <c r="R2132" i="5"/>
  <c r="R2128" i="5"/>
  <c r="R2124" i="5"/>
  <c r="R2120" i="5"/>
  <c r="R2116" i="5"/>
  <c r="T2113" i="5"/>
  <c r="I2112" i="5"/>
  <c r="F2110" i="5"/>
  <c r="R2109" i="5"/>
  <c r="H2107" i="5"/>
  <c r="R2106" i="5"/>
  <c r="I2104" i="5"/>
  <c r="F2102" i="5"/>
  <c r="R2101" i="5"/>
  <c r="H2099" i="5"/>
  <c r="R2098" i="5"/>
  <c r="I2096" i="5"/>
  <c r="F2094" i="5"/>
  <c r="R2093" i="5"/>
  <c r="R2090" i="5"/>
  <c r="AB2089" i="5"/>
  <c r="I2088" i="5"/>
  <c r="F2086" i="5"/>
  <c r="R2085" i="5"/>
  <c r="R2082" i="5"/>
  <c r="AB2081" i="5"/>
  <c r="I2080" i="5"/>
  <c r="F2078" i="5"/>
  <c r="R2077" i="5"/>
  <c r="R2074" i="5"/>
  <c r="AB2073" i="5"/>
  <c r="I2072" i="5"/>
  <c r="R2068" i="5"/>
  <c r="I2064" i="5"/>
  <c r="S2063" i="5"/>
  <c r="AB2062" i="5"/>
  <c r="S2062" i="5"/>
  <c r="G2060" i="5"/>
  <c r="R2059" i="5"/>
  <c r="AB2057" i="5"/>
  <c r="F2057" i="5"/>
  <c r="J2057" i="5"/>
  <c r="S2040" i="5"/>
  <c r="T2040" i="5"/>
  <c r="AB2040" i="5"/>
  <c r="R2029" i="5"/>
  <c r="E2029" i="5"/>
  <c r="X2029" i="5" s="1"/>
  <c r="F2029" i="5"/>
  <c r="G2029" i="5"/>
  <c r="H2029" i="5"/>
  <c r="I2029" i="5"/>
  <c r="J2029" i="5"/>
  <c r="F2214" i="5"/>
  <c r="F2210" i="5"/>
  <c r="F2206" i="5"/>
  <c r="F2202" i="5"/>
  <c r="F2198" i="5"/>
  <c r="F2194" i="5"/>
  <c r="F2190" i="5"/>
  <c r="F2186" i="5"/>
  <c r="AB2183" i="5"/>
  <c r="F2182" i="5"/>
  <c r="AB2179" i="5"/>
  <c r="F2178" i="5"/>
  <c r="AB2175" i="5"/>
  <c r="F2174" i="5"/>
  <c r="AB2171" i="5"/>
  <c r="F2170" i="5"/>
  <c r="AB2167" i="5"/>
  <c r="F2166" i="5"/>
  <c r="AB2163" i="5"/>
  <c r="F2162" i="5"/>
  <c r="AB2159" i="5"/>
  <c r="F2158" i="5"/>
  <c r="AB2155" i="5"/>
  <c r="F2154" i="5"/>
  <c r="AB2151" i="5"/>
  <c r="F2150" i="5"/>
  <c r="AB2147" i="5"/>
  <c r="F2146" i="5"/>
  <c r="AB2143" i="5"/>
  <c r="F2142" i="5"/>
  <c r="AB2139" i="5"/>
  <c r="F2138" i="5"/>
  <c r="AB2135" i="5"/>
  <c r="F2134" i="5"/>
  <c r="AB2131" i="5"/>
  <c r="F2130" i="5"/>
  <c r="AB2127" i="5"/>
  <c r="F2126" i="5"/>
  <c r="AB2123" i="5"/>
  <c r="F2122" i="5"/>
  <c r="AB2119" i="5"/>
  <c r="F2118" i="5"/>
  <c r="AB2115" i="5"/>
  <c r="F2114" i="5"/>
  <c r="G2112" i="5"/>
  <c r="S2108" i="5"/>
  <c r="AB2108" i="5"/>
  <c r="J2106" i="5"/>
  <c r="F2105" i="5"/>
  <c r="J2105" i="5"/>
  <c r="G2104" i="5"/>
  <c r="S2100" i="5"/>
  <c r="AB2100" i="5"/>
  <c r="J2098" i="5"/>
  <c r="F2097" i="5"/>
  <c r="J2097" i="5"/>
  <c r="G2096" i="5"/>
  <c r="S2092" i="5"/>
  <c r="AB2092" i="5"/>
  <c r="J2090" i="5"/>
  <c r="F2089" i="5"/>
  <c r="J2089" i="5"/>
  <c r="G2088" i="5"/>
  <c r="I2085" i="5"/>
  <c r="S2084" i="5"/>
  <c r="AB2084" i="5"/>
  <c r="J2082" i="5"/>
  <c r="F2081" i="5"/>
  <c r="J2081" i="5"/>
  <c r="G2080" i="5"/>
  <c r="I2077" i="5"/>
  <c r="S2076" i="5"/>
  <c r="AB2076" i="5"/>
  <c r="J2074" i="5"/>
  <c r="F2073" i="5"/>
  <c r="J2073" i="5"/>
  <c r="G2072" i="5"/>
  <c r="I2068" i="5"/>
  <c r="AB2066" i="5"/>
  <c r="S2066" i="5"/>
  <c r="G2064" i="5"/>
  <c r="R2063" i="5"/>
  <c r="F2061" i="5"/>
  <c r="J2061" i="5"/>
  <c r="F2060" i="5"/>
  <c r="I2059" i="5"/>
  <c r="R2053" i="5"/>
  <c r="R2051" i="5"/>
  <c r="R2045" i="5"/>
  <c r="F2041" i="5"/>
  <c r="G2041" i="5"/>
  <c r="H2041" i="5"/>
  <c r="I2041" i="5"/>
  <c r="J2041" i="5"/>
  <c r="G2039" i="5"/>
  <c r="H2039" i="5"/>
  <c r="I2039" i="5"/>
  <c r="J2039" i="5"/>
  <c r="R2039" i="5"/>
  <c r="E2039" i="5"/>
  <c r="X2039" i="5" s="1"/>
  <c r="F2039" i="5"/>
  <c r="G2027" i="5"/>
  <c r="H2027" i="5"/>
  <c r="I2027" i="5"/>
  <c r="J2027" i="5"/>
  <c r="R2027" i="5"/>
  <c r="E2027" i="5"/>
  <c r="X2027" i="5" s="1"/>
  <c r="F2027" i="5"/>
  <c r="F2016" i="5"/>
  <c r="H2016" i="5"/>
  <c r="I2016" i="5"/>
  <c r="J2016" i="5"/>
  <c r="R2016" i="5"/>
  <c r="E2016" i="5"/>
  <c r="X2016" i="5" s="1"/>
  <c r="X2243" i="5"/>
  <c r="G2243" i="5"/>
  <c r="I2240" i="5"/>
  <c r="X2239" i="5"/>
  <c r="G2239" i="5"/>
  <c r="I2236" i="5"/>
  <c r="X2235" i="5"/>
  <c r="G2235" i="5"/>
  <c r="I2232" i="5"/>
  <c r="X2231" i="5"/>
  <c r="G2231" i="5"/>
  <c r="I2228" i="5"/>
  <c r="X2227" i="5"/>
  <c r="G2227" i="5"/>
  <c r="I2224" i="5"/>
  <c r="X2223" i="5"/>
  <c r="G2223" i="5"/>
  <c r="I2220" i="5"/>
  <c r="X2219" i="5"/>
  <c r="G2219" i="5"/>
  <c r="I2216" i="5"/>
  <c r="X2215" i="5"/>
  <c r="G2215" i="5"/>
  <c r="E2214" i="5"/>
  <c r="X2214" i="5" s="1"/>
  <c r="I2212" i="5"/>
  <c r="X2211" i="5"/>
  <c r="G2211" i="5"/>
  <c r="E2210" i="5"/>
  <c r="X2210" i="5" s="1"/>
  <c r="I2208" i="5"/>
  <c r="X2207" i="5"/>
  <c r="G2207" i="5"/>
  <c r="E2206" i="5"/>
  <c r="X2206" i="5" s="1"/>
  <c r="I2204" i="5"/>
  <c r="X2203" i="5"/>
  <c r="G2203" i="5"/>
  <c r="E2202" i="5"/>
  <c r="X2202" i="5" s="1"/>
  <c r="I2200" i="5"/>
  <c r="X2199" i="5"/>
  <c r="G2199" i="5"/>
  <c r="E2198" i="5"/>
  <c r="X2198" i="5" s="1"/>
  <c r="I2196" i="5"/>
  <c r="X2195" i="5"/>
  <c r="G2195" i="5"/>
  <c r="T2194" i="5"/>
  <c r="E2194" i="5"/>
  <c r="X2194" i="5" s="1"/>
  <c r="I2192" i="5"/>
  <c r="G2191" i="5"/>
  <c r="T2190" i="5"/>
  <c r="E2190" i="5"/>
  <c r="X2190" i="5" s="1"/>
  <c r="I2188" i="5"/>
  <c r="X2187" i="5"/>
  <c r="G2187" i="5"/>
  <c r="T2186" i="5"/>
  <c r="E2186" i="5"/>
  <c r="X2186" i="5" s="1"/>
  <c r="I2184" i="5"/>
  <c r="G2183" i="5"/>
  <c r="T2182" i="5"/>
  <c r="E2182" i="5"/>
  <c r="X2182" i="5" s="1"/>
  <c r="I2180" i="5"/>
  <c r="X2179" i="5"/>
  <c r="G2179" i="5"/>
  <c r="T2178" i="5"/>
  <c r="E2178" i="5"/>
  <c r="X2178" i="5" s="1"/>
  <c r="I2176" i="5"/>
  <c r="X2175" i="5"/>
  <c r="G2175" i="5"/>
  <c r="T2174" i="5"/>
  <c r="E2174" i="5"/>
  <c r="X2174" i="5" s="1"/>
  <c r="I2172" i="5"/>
  <c r="G2171" i="5"/>
  <c r="T2170" i="5"/>
  <c r="E2170" i="5"/>
  <c r="X2170" i="5" s="1"/>
  <c r="I2168" i="5"/>
  <c r="G2167" i="5"/>
  <c r="T2166" i="5"/>
  <c r="E2166" i="5"/>
  <c r="X2166" i="5" s="1"/>
  <c r="I2164" i="5"/>
  <c r="G2163" i="5"/>
  <c r="T2162" i="5"/>
  <c r="E2162" i="5"/>
  <c r="X2162" i="5" s="1"/>
  <c r="I2160" i="5"/>
  <c r="G2159" i="5"/>
  <c r="T2158" i="5"/>
  <c r="E2158" i="5"/>
  <c r="X2158" i="5" s="1"/>
  <c r="I2156" i="5"/>
  <c r="G2155" i="5"/>
  <c r="T2154" i="5"/>
  <c r="E2154" i="5"/>
  <c r="X2154" i="5" s="1"/>
  <c r="I2152" i="5"/>
  <c r="X2151" i="5"/>
  <c r="G2151" i="5"/>
  <c r="T2150" i="5"/>
  <c r="E2150" i="5"/>
  <c r="X2150" i="5" s="1"/>
  <c r="I2148" i="5"/>
  <c r="G2147" i="5"/>
  <c r="T2146" i="5"/>
  <c r="E2146" i="5"/>
  <c r="X2146" i="5" s="1"/>
  <c r="I2144" i="5"/>
  <c r="G2143" i="5"/>
  <c r="T2142" i="5"/>
  <c r="E2142" i="5"/>
  <c r="X2142" i="5" s="1"/>
  <c r="I2140" i="5"/>
  <c r="G2139" i="5"/>
  <c r="T2138" i="5"/>
  <c r="E2138" i="5"/>
  <c r="X2138" i="5" s="1"/>
  <c r="I2136" i="5"/>
  <c r="G2135" i="5"/>
  <c r="T2134" i="5"/>
  <c r="E2134" i="5"/>
  <c r="X2134" i="5" s="1"/>
  <c r="I2132" i="5"/>
  <c r="G2131" i="5"/>
  <c r="T2130" i="5"/>
  <c r="E2130" i="5"/>
  <c r="X2130" i="5" s="1"/>
  <c r="I2128" i="5"/>
  <c r="G2127" i="5"/>
  <c r="T2126" i="5"/>
  <c r="E2126" i="5"/>
  <c r="X2126" i="5" s="1"/>
  <c r="I2124" i="5"/>
  <c r="G2123" i="5"/>
  <c r="T2122" i="5"/>
  <c r="E2122" i="5"/>
  <c r="X2122" i="5" s="1"/>
  <c r="I2120" i="5"/>
  <c r="G2119" i="5"/>
  <c r="T2118" i="5"/>
  <c r="E2118" i="5"/>
  <c r="X2118" i="5" s="1"/>
  <c r="I2116" i="5"/>
  <c r="X2115" i="5"/>
  <c r="G2115" i="5"/>
  <c r="T2114" i="5"/>
  <c r="E2114" i="5"/>
  <c r="X2114" i="5" s="1"/>
  <c r="AB2112" i="5"/>
  <c r="F2112" i="5"/>
  <c r="AB2107" i="5"/>
  <c r="I2106" i="5"/>
  <c r="F2104" i="5"/>
  <c r="AB2099" i="5"/>
  <c r="I2098" i="5"/>
  <c r="F2096" i="5"/>
  <c r="AB2091" i="5"/>
  <c r="I2090" i="5"/>
  <c r="F2088" i="5"/>
  <c r="AB2083" i="5"/>
  <c r="I2082" i="5"/>
  <c r="F2080" i="5"/>
  <c r="AB2075" i="5"/>
  <c r="I2074" i="5"/>
  <c r="F2072" i="5"/>
  <c r="AB2070" i="5"/>
  <c r="S2070" i="5"/>
  <c r="G2068" i="5"/>
  <c r="R2067" i="5"/>
  <c r="T2066" i="5"/>
  <c r="F2065" i="5"/>
  <c r="J2065" i="5"/>
  <c r="F2064" i="5"/>
  <c r="G2059" i="5"/>
  <c r="T2057" i="5"/>
  <c r="I2053" i="5"/>
  <c r="I2051" i="5"/>
  <c r="R2049" i="5"/>
  <c r="G2045" i="5"/>
  <c r="H2043" i="5"/>
  <c r="J2043" i="5"/>
  <c r="E2043" i="5"/>
  <c r="X2043" i="5" s="1"/>
  <c r="F2043" i="5"/>
  <c r="E1995" i="5"/>
  <c r="X1995" i="5" s="1"/>
  <c r="H1995" i="5"/>
  <c r="I1995" i="5"/>
  <c r="J1995" i="5"/>
  <c r="R1995" i="5"/>
  <c r="F1995" i="5"/>
  <c r="H2240" i="5"/>
  <c r="H2236" i="5"/>
  <c r="H2232" i="5"/>
  <c r="H2228" i="5"/>
  <c r="H2224" i="5"/>
  <c r="H2220" i="5"/>
  <c r="H2216" i="5"/>
  <c r="H2212" i="5"/>
  <c r="H2208" i="5"/>
  <c r="H2204" i="5"/>
  <c r="H2200" i="5"/>
  <c r="H2196" i="5"/>
  <c r="H2192" i="5"/>
  <c r="H2188" i="5"/>
  <c r="H2184" i="5"/>
  <c r="H2180" i="5"/>
  <c r="H2176" i="5"/>
  <c r="H2172" i="5"/>
  <c r="H2168" i="5"/>
  <c r="H2164" i="5"/>
  <c r="H2160" i="5"/>
  <c r="H2156" i="5"/>
  <c r="H2152" i="5"/>
  <c r="H2148" i="5"/>
  <c r="H2144" i="5"/>
  <c r="H2140" i="5"/>
  <c r="H2136" i="5"/>
  <c r="H2132" i="5"/>
  <c r="H2128" i="5"/>
  <c r="H2124" i="5"/>
  <c r="H2120" i="5"/>
  <c r="H2116" i="5"/>
  <c r="E2112" i="5"/>
  <c r="X2112" i="5" s="1"/>
  <c r="AB2110" i="5"/>
  <c r="S2110" i="5"/>
  <c r="G2109" i="5"/>
  <c r="J2107" i="5"/>
  <c r="F2107" i="5"/>
  <c r="G2106" i="5"/>
  <c r="E2104" i="5"/>
  <c r="X2104" i="5" s="1"/>
  <c r="AB2102" i="5"/>
  <c r="S2102" i="5"/>
  <c r="G2101" i="5"/>
  <c r="J2099" i="5"/>
  <c r="F2099" i="5"/>
  <c r="G2098" i="5"/>
  <c r="E2096" i="5"/>
  <c r="X2096" i="5" s="1"/>
  <c r="AB2094" i="5"/>
  <c r="S2094" i="5"/>
  <c r="G2093" i="5"/>
  <c r="J2091" i="5"/>
  <c r="F2091" i="5"/>
  <c r="G2090" i="5"/>
  <c r="E2088" i="5"/>
  <c r="X2088" i="5" s="1"/>
  <c r="AB2086" i="5"/>
  <c r="S2086" i="5"/>
  <c r="G2085" i="5"/>
  <c r="J2084" i="5"/>
  <c r="J2083" i="5"/>
  <c r="F2083" i="5"/>
  <c r="G2082" i="5"/>
  <c r="E2080" i="5"/>
  <c r="X2080" i="5" s="1"/>
  <c r="AB2078" i="5"/>
  <c r="S2078" i="5"/>
  <c r="G2077" i="5"/>
  <c r="J2076" i="5"/>
  <c r="J2075" i="5"/>
  <c r="F2075" i="5"/>
  <c r="G2074" i="5"/>
  <c r="E2072" i="5"/>
  <c r="X2072" i="5" s="1"/>
  <c r="T2070" i="5"/>
  <c r="AB2069" i="5"/>
  <c r="F2069" i="5"/>
  <c r="J2069" i="5"/>
  <c r="F2068" i="5"/>
  <c r="I2067" i="5"/>
  <c r="G2063" i="5"/>
  <c r="T2061" i="5"/>
  <c r="R2057" i="5"/>
  <c r="J2056" i="5"/>
  <c r="H2056" i="5"/>
  <c r="S2056" i="5"/>
  <c r="AB2056" i="5"/>
  <c r="H2055" i="5"/>
  <c r="J2055" i="5"/>
  <c r="F2055" i="5"/>
  <c r="H2047" i="5"/>
  <c r="J2047" i="5"/>
  <c r="E2047" i="5"/>
  <c r="X2047" i="5" s="1"/>
  <c r="F2047" i="5"/>
  <c r="AB2043" i="5"/>
  <c r="S2043" i="5"/>
  <c r="T2043" i="5"/>
  <c r="R2033" i="5"/>
  <c r="E2033" i="5"/>
  <c r="X2033" i="5" s="1"/>
  <c r="F2033" i="5"/>
  <c r="G2033" i="5"/>
  <c r="H2033" i="5"/>
  <c r="I2033" i="5"/>
  <c r="J2033" i="5"/>
  <c r="G2031" i="5"/>
  <c r="H2031" i="5"/>
  <c r="I2031" i="5"/>
  <c r="J2031" i="5"/>
  <c r="R2031" i="5"/>
  <c r="E2031" i="5"/>
  <c r="X2031" i="5" s="1"/>
  <c r="F2031" i="5"/>
  <c r="G2003" i="5"/>
  <c r="T2183" i="5"/>
  <c r="T2179" i="5"/>
  <c r="T2175" i="5"/>
  <c r="T2171" i="5"/>
  <c r="T2167" i="5"/>
  <c r="T2163" i="5"/>
  <c r="T2159" i="5"/>
  <c r="T2155" i="5"/>
  <c r="T2151" i="5"/>
  <c r="T2147" i="5"/>
  <c r="T2143" i="5"/>
  <c r="T2139" i="5"/>
  <c r="T2135" i="5"/>
  <c r="T2131" i="5"/>
  <c r="T2127" i="5"/>
  <c r="T2123" i="5"/>
  <c r="T2119" i="5"/>
  <c r="T2115" i="5"/>
  <c r="F2106" i="5"/>
  <c r="F2098" i="5"/>
  <c r="F2090" i="5"/>
  <c r="F2082" i="5"/>
  <c r="F2074" i="5"/>
  <c r="G2067" i="5"/>
  <c r="J2060" i="5"/>
  <c r="H2060" i="5"/>
  <c r="S2060" i="5"/>
  <c r="AB2060" i="5"/>
  <c r="H2059" i="5"/>
  <c r="J2059" i="5"/>
  <c r="F2059" i="5"/>
  <c r="H2051" i="5"/>
  <c r="J2051" i="5"/>
  <c r="E2051" i="5"/>
  <c r="X2051" i="5" s="1"/>
  <c r="F2051" i="5"/>
  <c r="AB2047" i="5"/>
  <c r="S2047" i="5"/>
  <c r="T2047" i="5"/>
  <c r="F2045" i="5"/>
  <c r="H2045" i="5"/>
  <c r="I2045" i="5"/>
  <c r="J2045" i="5"/>
  <c r="R2021" i="5"/>
  <c r="E2021" i="5"/>
  <c r="X2021" i="5" s="1"/>
  <c r="F2021" i="5"/>
  <c r="G2021" i="5"/>
  <c r="H2021" i="5"/>
  <c r="I2021" i="5"/>
  <c r="J2021" i="5"/>
  <c r="F2109" i="5"/>
  <c r="J2109" i="5"/>
  <c r="E2106" i="5"/>
  <c r="X2106" i="5" s="1"/>
  <c r="I2105" i="5"/>
  <c r="S2104" i="5"/>
  <c r="AB2104" i="5"/>
  <c r="F2101" i="5"/>
  <c r="J2101" i="5"/>
  <c r="E2098" i="5"/>
  <c r="X2098" i="5" s="1"/>
  <c r="I2097" i="5"/>
  <c r="S2096" i="5"/>
  <c r="AB2096" i="5"/>
  <c r="F2093" i="5"/>
  <c r="J2093" i="5"/>
  <c r="E2090" i="5"/>
  <c r="X2090" i="5" s="1"/>
  <c r="I2089" i="5"/>
  <c r="S2088" i="5"/>
  <c r="AB2088" i="5"/>
  <c r="F2085" i="5"/>
  <c r="J2085" i="5"/>
  <c r="E2082" i="5"/>
  <c r="X2082" i="5" s="1"/>
  <c r="S2080" i="5"/>
  <c r="AB2080" i="5"/>
  <c r="F2077" i="5"/>
  <c r="J2077" i="5"/>
  <c r="E2074" i="5"/>
  <c r="X2074" i="5" s="1"/>
  <c r="S2072" i="5"/>
  <c r="AB2072" i="5"/>
  <c r="T2069" i="5"/>
  <c r="J2064" i="5"/>
  <c r="H2064" i="5"/>
  <c r="S2064" i="5"/>
  <c r="AB2064" i="5"/>
  <c r="H2063" i="5"/>
  <c r="J2063" i="5"/>
  <c r="F2063" i="5"/>
  <c r="T2060" i="5"/>
  <c r="X2059" i="5"/>
  <c r="AB2059" i="5"/>
  <c r="T2055" i="5"/>
  <c r="F2053" i="5"/>
  <c r="H2053" i="5"/>
  <c r="J2053" i="5"/>
  <c r="AB2051" i="5"/>
  <c r="S2051" i="5"/>
  <c r="T2051" i="5"/>
  <c r="F2049" i="5"/>
  <c r="H2049" i="5"/>
  <c r="I2049" i="5"/>
  <c r="J2049" i="5"/>
  <c r="S2045" i="5"/>
  <c r="AB2045" i="5"/>
  <c r="S2044" i="5"/>
  <c r="AB2044" i="5"/>
  <c r="G2019" i="5"/>
  <c r="H2019" i="5"/>
  <c r="I2019" i="5"/>
  <c r="J2019" i="5"/>
  <c r="R2019" i="5"/>
  <c r="E2019" i="5"/>
  <c r="X2019" i="5" s="1"/>
  <c r="F2019" i="5"/>
  <c r="I2017" i="5"/>
  <c r="R2017" i="5"/>
  <c r="E2017" i="5"/>
  <c r="X2017" i="5" s="1"/>
  <c r="F2017" i="5"/>
  <c r="H2017" i="5"/>
  <c r="J2017" i="5"/>
  <c r="J2068" i="5"/>
  <c r="H2068" i="5"/>
  <c r="S2068" i="5"/>
  <c r="AB2068" i="5"/>
  <c r="H2067" i="5"/>
  <c r="J2067" i="5"/>
  <c r="F2067" i="5"/>
  <c r="R2060" i="5"/>
  <c r="AB2054" i="5"/>
  <c r="S2054" i="5"/>
  <c r="S2053" i="5"/>
  <c r="AB2053" i="5"/>
  <c r="S2049" i="5"/>
  <c r="AB2049" i="5"/>
  <c r="S2048" i="5"/>
  <c r="AB2048" i="5"/>
  <c r="R2037" i="5"/>
  <c r="E2037" i="5"/>
  <c r="X2037" i="5" s="1"/>
  <c r="F2037" i="5"/>
  <c r="G2037" i="5"/>
  <c r="H2037" i="5"/>
  <c r="I2037" i="5"/>
  <c r="J2037" i="5"/>
  <c r="G2035" i="5"/>
  <c r="H2035" i="5"/>
  <c r="I2035" i="5"/>
  <c r="J2035" i="5"/>
  <c r="R2035" i="5"/>
  <c r="E2035" i="5"/>
  <c r="X2035" i="5" s="1"/>
  <c r="F2035" i="5"/>
  <c r="R2025" i="5"/>
  <c r="E2025" i="5"/>
  <c r="X2025" i="5" s="1"/>
  <c r="F2025" i="5"/>
  <c r="G2025" i="5"/>
  <c r="H2025" i="5"/>
  <c r="I2025" i="5"/>
  <c r="J2025" i="5"/>
  <c r="H2052" i="5"/>
  <c r="S2050" i="5"/>
  <c r="H2048" i="5"/>
  <c r="S2046" i="5"/>
  <c r="H2044" i="5"/>
  <c r="S2042" i="5"/>
  <c r="H2040" i="5"/>
  <c r="S2038" i="5"/>
  <c r="AB2036" i="5"/>
  <c r="H2036" i="5"/>
  <c r="S2034" i="5"/>
  <c r="AB2032" i="5"/>
  <c r="H2032" i="5"/>
  <c r="S2030" i="5"/>
  <c r="AB2028" i="5"/>
  <c r="H2028" i="5"/>
  <c r="S2026" i="5"/>
  <c r="AB2024" i="5"/>
  <c r="H2024" i="5"/>
  <c r="S2022" i="5"/>
  <c r="AB2020" i="5"/>
  <c r="H2020" i="5"/>
  <c r="J2015" i="5"/>
  <c r="J2012" i="5"/>
  <c r="H2010" i="5"/>
  <c r="S2009" i="5"/>
  <c r="E2008" i="5"/>
  <c r="X2008" i="5" s="1"/>
  <c r="J2007" i="5"/>
  <c r="J2004" i="5"/>
  <c r="V2003" i="5"/>
  <c r="S1997" i="5"/>
  <c r="T1997" i="5"/>
  <c r="G1995" i="5"/>
  <c r="V1979" i="5"/>
  <c r="G1979" i="5" s="1"/>
  <c r="V1971" i="5"/>
  <c r="G1971" i="5" s="1"/>
  <c r="AB1971" i="5"/>
  <c r="H1964" i="5"/>
  <c r="I1964" i="5"/>
  <c r="E1964" i="5"/>
  <c r="X1964" i="5" s="1"/>
  <c r="F1964" i="5"/>
  <c r="J1964" i="5"/>
  <c r="R1964" i="5"/>
  <c r="G2040" i="5"/>
  <c r="T2039" i="5"/>
  <c r="G2036" i="5"/>
  <c r="T2035" i="5"/>
  <c r="G2032" i="5"/>
  <c r="T2031" i="5"/>
  <c r="G2028" i="5"/>
  <c r="T2027" i="5"/>
  <c r="G2024" i="5"/>
  <c r="T2023" i="5"/>
  <c r="G2020" i="5"/>
  <c r="T2019" i="5"/>
  <c r="G2016" i="5"/>
  <c r="H2015" i="5"/>
  <c r="AB2013" i="5"/>
  <c r="I2012" i="5"/>
  <c r="E2011" i="5"/>
  <c r="X2011" i="5" s="1"/>
  <c r="I2011" i="5"/>
  <c r="F2010" i="5"/>
  <c r="R2009" i="5"/>
  <c r="G2008" i="5"/>
  <c r="H2007" i="5"/>
  <c r="AB2005" i="5"/>
  <c r="I2004" i="5"/>
  <c r="I1997" i="5"/>
  <c r="E1997" i="5"/>
  <c r="X1997" i="5" s="1"/>
  <c r="G1996" i="5"/>
  <c r="X1996" i="5"/>
  <c r="J1993" i="5"/>
  <c r="H1992" i="5"/>
  <c r="F1992" i="5"/>
  <c r="G1992" i="5"/>
  <c r="AB1991" i="5"/>
  <c r="V1983" i="5"/>
  <c r="G1983" i="5" s="1"/>
  <c r="AB1983" i="5"/>
  <c r="S1966" i="5"/>
  <c r="T1966" i="5"/>
  <c r="AB1966" i="5"/>
  <c r="S1958" i="5"/>
  <c r="T1958" i="5"/>
  <c r="AB1958" i="5"/>
  <c r="F2052" i="5"/>
  <c r="F2048" i="5"/>
  <c r="F2044" i="5"/>
  <c r="AB2041" i="5"/>
  <c r="F2040" i="5"/>
  <c r="S2039" i="5"/>
  <c r="AB2037" i="5"/>
  <c r="F2036" i="5"/>
  <c r="S2035" i="5"/>
  <c r="AB2033" i="5"/>
  <c r="F2032" i="5"/>
  <c r="S2031" i="5"/>
  <c r="AB2029" i="5"/>
  <c r="F2028" i="5"/>
  <c r="S2027" i="5"/>
  <c r="AB2025" i="5"/>
  <c r="F2024" i="5"/>
  <c r="S2023" i="5"/>
  <c r="AB2021" i="5"/>
  <c r="F2020" i="5"/>
  <c r="S2019" i="5"/>
  <c r="AB2017" i="5"/>
  <c r="G2017" i="5"/>
  <c r="J2014" i="5"/>
  <c r="H2012" i="5"/>
  <c r="E2010" i="5"/>
  <c r="X2010" i="5" s="1"/>
  <c r="J2009" i="5"/>
  <c r="J2006" i="5"/>
  <c r="H2004" i="5"/>
  <c r="S2001" i="5"/>
  <c r="T2001" i="5"/>
  <c r="J1996" i="5"/>
  <c r="R1996" i="5"/>
  <c r="I1993" i="5"/>
  <c r="S1982" i="5"/>
  <c r="AB1982" i="5"/>
  <c r="S1974" i="5"/>
  <c r="T1974" i="5"/>
  <c r="AB1974" i="5"/>
  <c r="H1972" i="5"/>
  <c r="I1972" i="5"/>
  <c r="F1972" i="5"/>
  <c r="J1972" i="5"/>
  <c r="R1972" i="5"/>
  <c r="E1972" i="5"/>
  <c r="X1972" i="5" s="1"/>
  <c r="H1956" i="5"/>
  <c r="I1956" i="5"/>
  <c r="F1956" i="5"/>
  <c r="J1956" i="5"/>
  <c r="R1956" i="5"/>
  <c r="E1956" i="5"/>
  <c r="X1956" i="5" s="1"/>
  <c r="T2036" i="5"/>
  <c r="T2032" i="5"/>
  <c r="I2013" i="5"/>
  <c r="E2013" i="5"/>
  <c r="X2013" i="5" s="1"/>
  <c r="G2010" i="5"/>
  <c r="H2009" i="5"/>
  <c r="I2005" i="5"/>
  <c r="E2005" i="5"/>
  <c r="X2005" i="5" s="1"/>
  <c r="I2001" i="5"/>
  <c r="E2001" i="5"/>
  <c r="X2001" i="5" s="1"/>
  <c r="T1995" i="5"/>
  <c r="AB1995" i="5"/>
  <c r="V1994" i="5"/>
  <c r="G1994" i="5" s="1"/>
  <c r="S1986" i="5"/>
  <c r="AB1986" i="5"/>
  <c r="AB1964" i="5"/>
  <c r="S1964" i="5"/>
  <c r="T1964" i="5"/>
  <c r="G1956" i="5"/>
  <c r="H2070" i="5"/>
  <c r="H2066" i="5"/>
  <c r="H2062" i="5"/>
  <c r="H2058" i="5"/>
  <c r="H2054" i="5"/>
  <c r="H2050" i="5"/>
  <c r="H2046" i="5"/>
  <c r="H2042" i="5"/>
  <c r="H2038" i="5"/>
  <c r="H2034" i="5"/>
  <c r="H2030" i="5"/>
  <c r="H2026" i="5"/>
  <c r="H2022" i="5"/>
  <c r="H2018" i="5"/>
  <c r="H2014" i="5"/>
  <c r="S2013" i="5"/>
  <c r="E2012" i="5"/>
  <c r="X2012" i="5" s="1"/>
  <c r="J2011" i="5"/>
  <c r="J2008" i="5"/>
  <c r="H2006" i="5"/>
  <c r="S2005" i="5"/>
  <c r="E2004" i="5"/>
  <c r="X2004" i="5" s="1"/>
  <c r="R2001" i="5"/>
  <c r="V2000" i="5"/>
  <c r="H1997" i="5"/>
  <c r="AB1994" i="5"/>
  <c r="J1992" i="5"/>
  <c r="T1982" i="5"/>
  <c r="E2015" i="5"/>
  <c r="X2015" i="5" s="1"/>
  <c r="I2015" i="5"/>
  <c r="F2014" i="5"/>
  <c r="R2013" i="5"/>
  <c r="G2012" i="5"/>
  <c r="AB2009" i="5"/>
  <c r="E2007" i="5"/>
  <c r="X2007" i="5" s="1"/>
  <c r="I2007" i="5"/>
  <c r="F2006" i="5"/>
  <c r="R2005" i="5"/>
  <c r="G2004" i="5"/>
  <c r="J2001" i="5"/>
  <c r="T1999" i="5"/>
  <c r="AB1999" i="5"/>
  <c r="V1998" i="5"/>
  <c r="G1998" i="5" s="1"/>
  <c r="S1995" i="5"/>
  <c r="F1993" i="5"/>
  <c r="H1993" i="5"/>
  <c r="R1993" i="5"/>
  <c r="I1992" i="5"/>
  <c r="V1987" i="5"/>
  <c r="G1987" i="5" s="1"/>
  <c r="AB1972" i="5"/>
  <c r="S1972" i="5"/>
  <c r="T1972" i="5"/>
  <c r="V1963" i="5"/>
  <c r="G1963" i="5"/>
  <c r="AB1963" i="5"/>
  <c r="AB1956" i="5"/>
  <c r="S1956" i="5"/>
  <c r="T1956" i="5"/>
  <c r="S2015" i="5"/>
  <c r="E2014" i="5"/>
  <c r="X2014" i="5" s="1"/>
  <c r="J2013" i="5"/>
  <c r="G2011" i="5"/>
  <c r="J2010" i="5"/>
  <c r="H2008" i="5"/>
  <c r="S2007" i="5"/>
  <c r="E2006" i="5"/>
  <c r="X2006" i="5" s="1"/>
  <c r="J2005" i="5"/>
  <c r="H2001" i="5"/>
  <c r="E1999" i="5"/>
  <c r="X1999" i="5" s="1"/>
  <c r="H1999" i="5"/>
  <c r="I1999" i="5"/>
  <c r="AB1998" i="5"/>
  <c r="F1997" i="5"/>
  <c r="H1996" i="5"/>
  <c r="X1993" i="5"/>
  <c r="E1992" i="5"/>
  <c r="X1992" i="5" s="1"/>
  <c r="V1991" i="5"/>
  <c r="S1978" i="5"/>
  <c r="AB1978" i="5"/>
  <c r="G2014" i="5"/>
  <c r="H2013" i="5"/>
  <c r="I2010" i="5"/>
  <c r="I2009" i="5"/>
  <c r="E2009" i="5"/>
  <c r="X2009" i="5" s="1"/>
  <c r="R2007" i="5"/>
  <c r="G2006" i="5"/>
  <c r="H2005" i="5"/>
  <c r="T2003" i="5"/>
  <c r="AB2003" i="5"/>
  <c r="V2002" i="5"/>
  <c r="G2002" i="5"/>
  <c r="G2001" i="5"/>
  <c r="S1999" i="5"/>
  <c r="S1990" i="5"/>
  <c r="AB1990" i="5"/>
  <c r="E1990" i="5"/>
  <c r="X1990" i="5" s="1"/>
  <c r="AB1988" i="5"/>
  <c r="S1988" i="5"/>
  <c r="J1986" i="5"/>
  <c r="J1985" i="5"/>
  <c r="F1985" i="5"/>
  <c r="G1984" i="5"/>
  <c r="E1982" i="5"/>
  <c r="X1982" i="5" s="1"/>
  <c r="AB1980" i="5"/>
  <c r="S1980" i="5"/>
  <c r="J1978" i="5"/>
  <c r="J1977" i="5"/>
  <c r="F1977" i="5"/>
  <c r="G1976" i="5"/>
  <c r="R1974" i="5"/>
  <c r="X1973" i="5"/>
  <c r="I1970" i="5"/>
  <c r="H1968" i="5"/>
  <c r="I1968" i="5"/>
  <c r="AB1968" i="5"/>
  <c r="S1968" i="5"/>
  <c r="V1967" i="5"/>
  <c r="G1967" i="5" s="1"/>
  <c r="T1963" i="5"/>
  <c r="S1962" i="5"/>
  <c r="T1962" i="5"/>
  <c r="AB1962" i="5"/>
  <c r="R1958" i="5"/>
  <c r="X1957" i="5"/>
  <c r="G1953" i="5"/>
  <c r="J1949" i="5"/>
  <c r="R1949" i="5"/>
  <c r="E1949" i="5"/>
  <c r="X1949" i="5" s="1"/>
  <c r="F1949" i="5"/>
  <c r="J1945" i="5"/>
  <c r="R1945" i="5"/>
  <c r="E1945" i="5"/>
  <c r="X1945" i="5" s="1"/>
  <c r="F1945" i="5"/>
  <c r="J1941" i="5"/>
  <c r="R1941" i="5"/>
  <c r="E1941" i="5"/>
  <c r="X1941" i="5" s="1"/>
  <c r="F1941" i="5"/>
  <c r="J1937" i="5"/>
  <c r="R1937" i="5"/>
  <c r="E1937" i="5"/>
  <c r="X1937" i="5" s="1"/>
  <c r="F1937" i="5"/>
  <c r="J1933" i="5"/>
  <c r="R1933" i="5"/>
  <c r="E1933" i="5"/>
  <c r="X1933" i="5" s="1"/>
  <c r="F1933" i="5"/>
  <c r="J1929" i="5"/>
  <c r="R1929" i="5"/>
  <c r="E1929" i="5"/>
  <c r="X1929" i="5" s="1"/>
  <c r="F1929" i="5"/>
  <c r="J1925" i="5"/>
  <c r="R1925" i="5"/>
  <c r="E1925" i="5"/>
  <c r="F1925" i="5"/>
  <c r="J1921" i="5"/>
  <c r="R1921" i="5"/>
  <c r="E1921" i="5"/>
  <c r="X1921" i="5" s="1"/>
  <c r="F1921" i="5"/>
  <c r="J1917" i="5"/>
  <c r="R1917" i="5"/>
  <c r="E1917" i="5"/>
  <c r="X1917" i="5" s="1"/>
  <c r="F1917" i="5"/>
  <c r="J1913" i="5"/>
  <c r="R1913" i="5"/>
  <c r="E1913" i="5"/>
  <c r="X1913" i="5" s="1"/>
  <c r="F1913" i="5"/>
  <c r="J1909" i="5"/>
  <c r="R1909" i="5"/>
  <c r="E1909" i="5"/>
  <c r="X1909" i="5" s="1"/>
  <c r="F1909" i="5"/>
  <c r="J1905" i="5"/>
  <c r="R1905" i="5"/>
  <c r="E1905" i="5"/>
  <c r="X1905" i="5" s="1"/>
  <c r="F1905" i="5"/>
  <c r="J1901" i="5"/>
  <c r="R1901" i="5"/>
  <c r="E1901" i="5"/>
  <c r="X1901" i="5" s="1"/>
  <c r="F1901" i="5"/>
  <c r="J1897" i="5"/>
  <c r="R1897" i="5"/>
  <c r="E1897" i="5"/>
  <c r="X1897" i="5" s="1"/>
  <c r="F1897" i="5"/>
  <c r="S1890" i="5"/>
  <c r="T1890" i="5"/>
  <c r="AB1890" i="5"/>
  <c r="F1887" i="5"/>
  <c r="H1887" i="5"/>
  <c r="I1887" i="5"/>
  <c r="J1887" i="5"/>
  <c r="R1887" i="5"/>
  <c r="S1874" i="5"/>
  <c r="T1874" i="5"/>
  <c r="AB1874" i="5"/>
  <c r="F1871" i="5"/>
  <c r="H1871" i="5"/>
  <c r="I1871" i="5"/>
  <c r="J1871" i="5"/>
  <c r="R1871" i="5"/>
  <c r="J1865" i="5"/>
  <c r="R1865" i="5"/>
  <c r="E1865" i="5"/>
  <c r="X1865" i="5" s="1"/>
  <c r="F1865" i="5"/>
  <c r="H1865" i="5"/>
  <c r="F1859" i="5"/>
  <c r="H1859" i="5"/>
  <c r="I1859" i="5"/>
  <c r="J1859" i="5"/>
  <c r="R1859" i="5"/>
  <c r="S1846" i="5"/>
  <c r="T1846" i="5"/>
  <c r="AB1846" i="5"/>
  <c r="F1839" i="5"/>
  <c r="H1839" i="5"/>
  <c r="I1839" i="5"/>
  <c r="J1839" i="5"/>
  <c r="R1839" i="5"/>
  <c r="J1829" i="5"/>
  <c r="R1829" i="5"/>
  <c r="E1829" i="5"/>
  <c r="F1829" i="5"/>
  <c r="H1829" i="5"/>
  <c r="S1814" i="5"/>
  <c r="T1814" i="5"/>
  <c r="AB1814" i="5"/>
  <c r="F1807" i="5"/>
  <c r="H1807" i="5"/>
  <c r="I1807" i="5"/>
  <c r="J1807" i="5"/>
  <c r="R1807" i="5"/>
  <c r="J1797" i="5"/>
  <c r="R1797" i="5"/>
  <c r="E1797" i="5"/>
  <c r="X1797" i="5" s="1"/>
  <c r="F1797" i="5"/>
  <c r="H1797" i="5"/>
  <c r="R1988" i="5"/>
  <c r="AB1987" i="5"/>
  <c r="I1986" i="5"/>
  <c r="F1984" i="5"/>
  <c r="R1980" i="5"/>
  <c r="AB1979" i="5"/>
  <c r="I1978" i="5"/>
  <c r="F1976" i="5"/>
  <c r="J1974" i="5"/>
  <c r="I1969" i="5"/>
  <c r="G1965" i="5"/>
  <c r="E1962" i="5"/>
  <c r="X1962" i="5" s="1"/>
  <c r="H1962" i="5"/>
  <c r="J1961" i="5"/>
  <c r="R1961" i="5"/>
  <c r="F1961" i="5"/>
  <c r="J1958" i="5"/>
  <c r="V1955" i="5"/>
  <c r="G1955" i="5"/>
  <c r="S1954" i="5"/>
  <c r="T1954" i="5"/>
  <c r="AB1954" i="5"/>
  <c r="J1953" i="5"/>
  <c r="R1953" i="5"/>
  <c r="E1953" i="5"/>
  <c r="X1953" i="5" s="1"/>
  <c r="F1953" i="5"/>
  <c r="J1881" i="5"/>
  <c r="R1881" i="5"/>
  <c r="E1881" i="5"/>
  <c r="X1881" i="5" s="1"/>
  <c r="F1881" i="5"/>
  <c r="H1881" i="5"/>
  <c r="S1862" i="5"/>
  <c r="T1862" i="5"/>
  <c r="AB1862" i="5"/>
  <c r="S1850" i="5"/>
  <c r="T1850" i="5"/>
  <c r="AB1850" i="5"/>
  <c r="F1843" i="5"/>
  <c r="H1843" i="5"/>
  <c r="I1843" i="5"/>
  <c r="J1843" i="5"/>
  <c r="R1843" i="5"/>
  <c r="J1833" i="5"/>
  <c r="R1833" i="5"/>
  <c r="E1833" i="5"/>
  <c r="X1833" i="5" s="1"/>
  <c r="F1833" i="5"/>
  <c r="H1833" i="5"/>
  <c r="S1818" i="5"/>
  <c r="T1818" i="5"/>
  <c r="AB1818" i="5"/>
  <c r="F1811" i="5"/>
  <c r="H1811" i="5"/>
  <c r="I1811" i="5"/>
  <c r="J1811" i="5"/>
  <c r="R1811" i="5"/>
  <c r="J1801" i="5"/>
  <c r="R1801" i="5"/>
  <c r="E1801" i="5"/>
  <c r="X1801" i="5" s="1"/>
  <c r="F1801" i="5"/>
  <c r="H1801" i="5"/>
  <c r="V1951" i="5"/>
  <c r="G1951" i="5"/>
  <c r="S1950" i="5"/>
  <c r="T1950" i="5"/>
  <c r="AB1950" i="5"/>
  <c r="S1946" i="5"/>
  <c r="T1946" i="5"/>
  <c r="AB1946" i="5"/>
  <c r="S1942" i="5"/>
  <c r="T1942" i="5"/>
  <c r="AB1942" i="5"/>
  <c r="S1938" i="5"/>
  <c r="T1938" i="5"/>
  <c r="AB1938" i="5"/>
  <c r="S1934" i="5"/>
  <c r="T1934" i="5"/>
  <c r="AB1934" i="5"/>
  <c r="S1930" i="5"/>
  <c r="T1930" i="5"/>
  <c r="AB1930" i="5"/>
  <c r="S1926" i="5"/>
  <c r="T1926" i="5"/>
  <c r="AB1926" i="5"/>
  <c r="S1922" i="5"/>
  <c r="T1922" i="5"/>
  <c r="AB1922" i="5"/>
  <c r="S1918" i="5"/>
  <c r="T1918" i="5"/>
  <c r="AB1918" i="5"/>
  <c r="S1914" i="5"/>
  <c r="T1914" i="5"/>
  <c r="AB1914" i="5"/>
  <c r="S1910" i="5"/>
  <c r="T1910" i="5"/>
  <c r="AB1910" i="5"/>
  <c r="S1906" i="5"/>
  <c r="T1906" i="5"/>
  <c r="AB1906" i="5"/>
  <c r="S1902" i="5"/>
  <c r="T1902" i="5"/>
  <c r="AB1902" i="5"/>
  <c r="S1898" i="5"/>
  <c r="T1898" i="5"/>
  <c r="AB1898" i="5"/>
  <c r="S1894" i="5"/>
  <c r="T1894" i="5"/>
  <c r="AB1894" i="5"/>
  <c r="F1891" i="5"/>
  <c r="H1891" i="5"/>
  <c r="I1891" i="5"/>
  <c r="J1891" i="5"/>
  <c r="R1891" i="5"/>
  <c r="S1878" i="5"/>
  <c r="T1878" i="5"/>
  <c r="AB1878" i="5"/>
  <c r="F1875" i="5"/>
  <c r="H1875" i="5"/>
  <c r="I1875" i="5"/>
  <c r="J1875" i="5"/>
  <c r="R1875" i="5"/>
  <c r="J1857" i="5"/>
  <c r="R1857" i="5"/>
  <c r="E1857" i="5"/>
  <c r="X1857" i="5" s="1"/>
  <c r="F1857" i="5"/>
  <c r="H1857" i="5"/>
  <c r="F1847" i="5"/>
  <c r="H1847" i="5"/>
  <c r="I1847" i="5"/>
  <c r="J1847" i="5"/>
  <c r="R1847" i="5"/>
  <c r="J1837" i="5"/>
  <c r="R1837" i="5"/>
  <c r="E1837" i="5"/>
  <c r="X1837" i="5" s="1"/>
  <c r="F1837" i="5"/>
  <c r="H1837" i="5"/>
  <c r="S1822" i="5"/>
  <c r="T1822" i="5"/>
  <c r="AB1822" i="5"/>
  <c r="F1815" i="5"/>
  <c r="H1815" i="5"/>
  <c r="I1815" i="5"/>
  <c r="J1815" i="5"/>
  <c r="R1815" i="5"/>
  <c r="J1805" i="5"/>
  <c r="R1805" i="5"/>
  <c r="E1805" i="5"/>
  <c r="X1805" i="5" s="1"/>
  <c r="F1805" i="5"/>
  <c r="H1805" i="5"/>
  <c r="S1790" i="5"/>
  <c r="T1790" i="5"/>
  <c r="AB1790" i="5"/>
  <c r="I1988" i="5"/>
  <c r="F1986" i="5"/>
  <c r="F1978" i="5"/>
  <c r="G1974" i="5"/>
  <c r="I1973" i="5"/>
  <c r="G1969" i="5"/>
  <c r="E1966" i="5"/>
  <c r="X1966" i="5" s="1"/>
  <c r="H1966" i="5"/>
  <c r="J1965" i="5"/>
  <c r="R1965" i="5"/>
  <c r="F1965" i="5"/>
  <c r="G1958" i="5"/>
  <c r="AB1955" i="5"/>
  <c r="E1954" i="5"/>
  <c r="X1954" i="5" s="1"/>
  <c r="G1954" i="5"/>
  <c r="H1954" i="5"/>
  <c r="H1948" i="5"/>
  <c r="I1948" i="5"/>
  <c r="J1948" i="5"/>
  <c r="R1948" i="5"/>
  <c r="E1948" i="5"/>
  <c r="X1948" i="5" s="1"/>
  <c r="H1944" i="5"/>
  <c r="I1944" i="5"/>
  <c r="J1944" i="5"/>
  <c r="R1944" i="5"/>
  <c r="E1944" i="5"/>
  <c r="X1944" i="5" s="1"/>
  <c r="H1940" i="5"/>
  <c r="I1940" i="5"/>
  <c r="J1940" i="5"/>
  <c r="R1940" i="5"/>
  <c r="E1940" i="5"/>
  <c r="X1940" i="5" s="1"/>
  <c r="H1936" i="5"/>
  <c r="I1936" i="5"/>
  <c r="J1936" i="5"/>
  <c r="R1936" i="5"/>
  <c r="E1936" i="5"/>
  <c r="X1936" i="5" s="1"/>
  <c r="H1932" i="5"/>
  <c r="I1932" i="5"/>
  <c r="J1932" i="5"/>
  <c r="R1932" i="5"/>
  <c r="E1932" i="5"/>
  <c r="X1932" i="5" s="1"/>
  <c r="H1928" i="5"/>
  <c r="I1928" i="5"/>
  <c r="J1928" i="5"/>
  <c r="R1928" i="5"/>
  <c r="E1928" i="5"/>
  <c r="X1928" i="5" s="1"/>
  <c r="H1924" i="5"/>
  <c r="I1924" i="5"/>
  <c r="J1924" i="5"/>
  <c r="R1924" i="5"/>
  <c r="E1924" i="5"/>
  <c r="X1924" i="5" s="1"/>
  <c r="H1920" i="5"/>
  <c r="I1920" i="5"/>
  <c r="J1920" i="5"/>
  <c r="R1920" i="5"/>
  <c r="E1920" i="5"/>
  <c r="X1920" i="5" s="1"/>
  <c r="H1916" i="5"/>
  <c r="I1916" i="5"/>
  <c r="J1916" i="5"/>
  <c r="R1916" i="5"/>
  <c r="E1916" i="5"/>
  <c r="X1916" i="5" s="1"/>
  <c r="H1912" i="5"/>
  <c r="I1912" i="5"/>
  <c r="J1912" i="5"/>
  <c r="R1912" i="5"/>
  <c r="E1912" i="5"/>
  <c r="X1912" i="5" s="1"/>
  <c r="H1908" i="5"/>
  <c r="I1908" i="5"/>
  <c r="J1908" i="5"/>
  <c r="R1908" i="5"/>
  <c r="E1908" i="5"/>
  <c r="X1908" i="5" s="1"/>
  <c r="H1904" i="5"/>
  <c r="I1904" i="5"/>
  <c r="J1904" i="5"/>
  <c r="R1904" i="5"/>
  <c r="E1904" i="5"/>
  <c r="X1904" i="5" s="1"/>
  <c r="H1900" i="5"/>
  <c r="I1900" i="5"/>
  <c r="J1900" i="5"/>
  <c r="R1900" i="5"/>
  <c r="E1900" i="5"/>
  <c r="X1900" i="5" s="1"/>
  <c r="H1896" i="5"/>
  <c r="I1896" i="5"/>
  <c r="J1896" i="5"/>
  <c r="R1896" i="5"/>
  <c r="E1896" i="5"/>
  <c r="X1896" i="5" s="1"/>
  <c r="J1885" i="5"/>
  <c r="R1885" i="5"/>
  <c r="E1885" i="5"/>
  <c r="X1885" i="5" s="1"/>
  <c r="F1885" i="5"/>
  <c r="H1885" i="5"/>
  <c r="J1869" i="5"/>
  <c r="R1869" i="5"/>
  <c r="E1869" i="5"/>
  <c r="X1869" i="5" s="1"/>
  <c r="F1869" i="5"/>
  <c r="H1869" i="5"/>
  <c r="F1863" i="5"/>
  <c r="H1863" i="5"/>
  <c r="I1863" i="5"/>
  <c r="J1863" i="5"/>
  <c r="R1863" i="5"/>
  <c r="S1854" i="5"/>
  <c r="T1854" i="5"/>
  <c r="AB1854" i="5"/>
  <c r="F1851" i="5"/>
  <c r="H1851" i="5"/>
  <c r="I1851" i="5"/>
  <c r="J1851" i="5"/>
  <c r="R1851" i="5"/>
  <c r="J1841" i="5"/>
  <c r="R1841" i="5"/>
  <c r="E1841" i="5"/>
  <c r="X1841" i="5" s="1"/>
  <c r="F1841" i="5"/>
  <c r="H1841" i="5"/>
  <c r="S1826" i="5"/>
  <c r="T1826" i="5"/>
  <c r="AB1826" i="5"/>
  <c r="F1819" i="5"/>
  <c r="H1819" i="5"/>
  <c r="I1819" i="5"/>
  <c r="J1819" i="5"/>
  <c r="R1819" i="5"/>
  <c r="J1809" i="5"/>
  <c r="R1809" i="5"/>
  <c r="E1809" i="5"/>
  <c r="F1809" i="5"/>
  <c r="H1809" i="5"/>
  <c r="S1794" i="5"/>
  <c r="T1794" i="5"/>
  <c r="AB1794" i="5"/>
  <c r="X1763" i="5"/>
  <c r="J1990" i="5"/>
  <c r="J1989" i="5"/>
  <c r="F1989" i="5"/>
  <c r="G1988" i="5"/>
  <c r="E1986" i="5"/>
  <c r="X1986" i="5" s="1"/>
  <c r="I1985" i="5"/>
  <c r="AB1984" i="5"/>
  <c r="S1984" i="5"/>
  <c r="J1982" i="5"/>
  <c r="J1981" i="5"/>
  <c r="F1981" i="5"/>
  <c r="G1980" i="5"/>
  <c r="E1978" i="5"/>
  <c r="X1978" i="5" s="1"/>
  <c r="I1977" i="5"/>
  <c r="AB1976" i="5"/>
  <c r="S1976" i="5"/>
  <c r="V1975" i="5"/>
  <c r="G1975" i="5"/>
  <c r="S1970" i="5"/>
  <c r="T1970" i="5"/>
  <c r="AB1970" i="5"/>
  <c r="G1968" i="5"/>
  <c r="R1966" i="5"/>
  <c r="X1965" i="5"/>
  <c r="I1962" i="5"/>
  <c r="H1960" i="5"/>
  <c r="I1960" i="5"/>
  <c r="AB1960" i="5"/>
  <c r="S1960" i="5"/>
  <c r="V1959" i="5"/>
  <c r="G1959" i="5"/>
  <c r="T1955" i="5"/>
  <c r="R1954" i="5"/>
  <c r="H1952" i="5"/>
  <c r="I1952" i="5"/>
  <c r="R1952" i="5"/>
  <c r="E1950" i="5"/>
  <c r="X1950" i="5" s="1"/>
  <c r="G1950" i="5"/>
  <c r="H1950" i="5"/>
  <c r="V1947" i="5"/>
  <c r="G1947" i="5" s="1"/>
  <c r="AB1947" i="5"/>
  <c r="V1943" i="5"/>
  <c r="G1943" i="5"/>
  <c r="AB1943" i="5"/>
  <c r="V1939" i="5"/>
  <c r="G1939" i="5" s="1"/>
  <c r="AB1939" i="5"/>
  <c r="V1935" i="5"/>
  <c r="G1935" i="5"/>
  <c r="AB1935" i="5"/>
  <c r="V1931" i="5"/>
  <c r="G1931" i="5" s="1"/>
  <c r="AB1931" i="5"/>
  <c r="V1927" i="5"/>
  <c r="G1927" i="5"/>
  <c r="AB1927" i="5"/>
  <c r="V1923" i="5"/>
  <c r="G1923" i="5" s="1"/>
  <c r="AB1923" i="5"/>
  <c r="V1919" i="5"/>
  <c r="G1919" i="5"/>
  <c r="AB1919" i="5"/>
  <c r="V1915" i="5"/>
  <c r="G1915" i="5" s="1"/>
  <c r="AB1915" i="5"/>
  <c r="V1911" i="5"/>
  <c r="G1911" i="5"/>
  <c r="AB1911" i="5"/>
  <c r="V1907" i="5"/>
  <c r="G1907" i="5" s="1"/>
  <c r="AB1907" i="5"/>
  <c r="V1903" i="5"/>
  <c r="G1903" i="5"/>
  <c r="AB1903" i="5"/>
  <c r="V1899" i="5"/>
  <c r="G1899" i="5" s="1"/>
  <c r="AB1899" i="5"/>
  <c r="V1895" i="5"/>
  <c r="G1895" i="5"/>
  <c r="AB1895" i="5"/>
  <c r="S1882" i="5"/>
  <c r="T1882" i="5"/>
  <c r="AB1882" i="5"/>
  <c r="F1879" i="5"/>
  <c r="H1879" i="5"/>
  <c r="I1879" i="5"/>
  <c r="J1879" i="5"/>
  <c r="R1879" i="5"/>
  <c r="S1866" i="5"/>
  <c r="T1866" i="5"/>
  <c r="AB1866" i="5"/>
  <c r="J1845" i="5"/>
  <c r="R1845" i="5"/>
  <c r="E1845" i="5"/>
  <c r="X1845" i="5" s="1"/>
  <c r="F1845" i="5"/>
  <c r="H1845" i="5"/>
  <c r="S1830" i="5"/>
  <c r="T1830" i="5"/>
  <c r="AB1830" i="5"/>
  <c r="F1823" i="5"/>
  <c r="H1823" i="5"/>
  <c r="I1823" i="5"/>
  <c r="J1823" i="5"/>
  <c r="R1823" i="5"/>
  <c r="J1813" i="5"/>
  <c r="R1813" i="5"/>
  <c r="E1813" i="5"/>
  <c r="X1813" i="5" s="1"/>
  <c r="F1813" i="5"/>
  <c r="H1813" i="5"/>
  <c r="S1798" i="5"/>
  <c r="T1798" i="5"/>
  <c r="AB1798" i="5"/>
  <c r="F1791" i="5"/>
  <c r="H1791" i="5"/>
  <c r="I1791" i="5"/>
  <c r="J1791" i="5"/>
  <c r="R1791" i="5"/>
  <c r="E1970" i="5"/>
  <c r="X1970" i="5" s="1"/>
  <c r="H1970" i="5"/>
  <c r="J1969" i="5"/>
  <c r="R1969" i="5"/>
  <c r="F1969" i="5"/>
  <c r="J1889" i="5"/>
  <c r="R1889" i="5"/>
  <c r="E1889" i="5"/>
  <c r="F1889" i="5"/>
  <c r="H1889" i="5"/>
  <c r="J1873" i="5"/>
  <c r="R1873" i="5"/>
  <c r="E1873" i="5"/>
  <c r="X1873" i="5" s="1"/>
  <c r="F1873" i="5"/>
  <c r="H1873" i="5"/>
  <c r="J1861" i="5"/>
  <c r="R1861" i="5"/>
  <c r="E1861" i="5"/>
  <c r="X1861" i="5" s="1"/>
  <c r="F1861" i="5"/>
  <c r="H1861" i="5"/>
  <c r="F1855" i="5"/>
  <c r="H1855" i="5"/>
  <c r="I1855" i="5"/>
  <c r="J1855" i="5"/>
  <c r="R1855" i="5"/>
  <c r="J1849" i="5"/>
  <c r="R1849" i="5"/>
  <c r="E1849" i="5"/>
  <c r="X1849" i="5" s="1"/>
  <c r="F1849" i="5"/>
  <c r="H1849" i="5"/>
  <c r="S1834" i="5"/>
  <c r="T1834" i="5"/>
  <c r="AB1834" i="5"/>
  <c r="F1827" i="5"/>
  <c r="H1827" i="5"/>
  <c r="I1827" i="5"/>
  <c r="J1827" i="5"/>
  <c r="R1827" i="5"/>
  <c r="J1817" i="5"/>
  <c r="R1817" i="5"/>
  <c r="E1817" i="5"/>
  <c r="X1817" i="5" s="1"/>
  <c r="F1817" i="5"/>
  <c r="H1817" i="5"/>
  <c r="S1802" i="5"/>
  <c r="T1802" i="5"/>
  <c r="AB1802" i="5"/>
  <c r="F1795" i="5"/>
  <c r="H1795" i="5"/>
  <c r="I1795" i="5"/>
  <c r="J1795" i="5"/>
  <c r="R1795" i="5"/>
  <c r="S1886" i="5"/>
  <c r="T1886" i="5"/>
  <c r="AB1886" i="5"/>
  <c r="F1883" i="5"/>
  <c r="H1883" i="5"/>
  <c r="I1883" i="5"/>
  <c r="J1883" i="5"/>
  <c r="R1883" i="5"/>
  <c r="S1870" i="5"/>
  <c r="T1870" i="5"/>
  <c r="AB1870" i="5"/>
  <c r="F1867" i="5"/>
  <c r="H1867" i="5"/>
  <c r="I1867" i="5"/>
  <c r="J1867" i="5"/>
  <c r="R1867" i="5"/>
  <c r="S1858" i="5"/>
  <c r="T1858" i="5"/>
  <c r="AB1858" i="5"/>
  <c r="S1838" i="5"/>
  <c r="T1838" i="5"/>
  <c r="AB1838" i="5"/>
  <c r="F1831" i="5"/>
  <c r="H1831" i="5"/>
  <c r="I1831" i="5"/>
  <c r="J1831" i="5"/>
  <c r="R1831" i="5"/>
  <c r="J1821" i="5"/>
  <c r="R1821" i="5"/>
  <c r="E1821" i="5"/>
  <c r="X1821" i="5" s="1"/>
  <c r="F1821" i="5"/>
  <c r="H1821" i="5"/>
  <c r="S1806" i="5"/>
  <c r="T1806" i="5"/>
  <c r="AB1806" i="5"/>
  <c r="F1799" i="5"/>
  <c r="H1799" i="5"/>
  <c r="I1799" i="5"/>
  <c r="J1799" i="5"/>
  <c r="R1799" i="5"/>
  <c r="J1789" i="5"/>
  <c r="R1789" i="5"/>
  <c r="E1789" i="5"/>
  <c r="X1789" i="5" s="1"/>
  <c r="F1789" i="5"/>
  <c r="H1789" i="5"/>
  <c r="R1986" i="5"/>
  <c r="R1978" i="5"/>
  <c r="E1974" i="5"/>
  <c r="X1974" i="5" s="1"/>
  <c r="H1974" i="5"/>
  <c r="J1973" i="5"/>
  <c r="R1973" i="5"/>
  <c r="F1973" i="5"/>
  <c r="J1970" i="5"/>
  <c r="G1966" i="5"/>
  <c r="I1965" i="5"/>
  <c r="E1958" i="5"/>
  <c r="X1958" i="5" s="1"/>
  <c r="H1958" i="5"/>
  <c r="J1957" i="5"/>
  <c r="R1957" i="5"/>
  <c r="F1957" i="5"/>
  <c r="F1954" i="5"/>
  <c r="J1893" i="5"/>
  <c r="R1893" i="5"/>
  <c r="E1893" i="5"/>
  <c r="X1893" i="5" s="1"/>
  <c r="F1893" i="5"/>
  <c r="H1893" i="5"/>
  <c r="J1877" i="5"/>
  <c r="R1877" i="5"/>
  <c r="E1877" i="5"/>
  <c r="F1877" i="5"/>
  <c r="H1877" i="5"/>
  <c r="J1853" i="5"/>
  <c r="R1853" i="5"/>
  <c r="E1853" i="5"/>
  <c r="X1853" i="5" s="1"/>
  <c r="F1853" i="5"/>
  <c r="H1853" i="5"/>
  <c r="S1842" i="5"/>
  <c r="T1842" i="5"/>
  <c r="AB1842" i="5"/>
  <c r="F1835" i="5"/>
  <c r="H1835" i="5"/>
  <c r="I1835" i="5"/>
  <c r="J1835" i="5"/>
  <c r="R1835" i="5"/>
  <c r="J1825" i="5"/>
  <c r="R1825" i="5"/>
  <c r="E1825" i="5"/>
  <c r="X1825" i="5" s="1"/>
  <c r="F1825" i="5"/>
  <c r="H1825" i="5"/>
  <c r="S1810" i="5"/>
  <c r="T1810" i="5"/>
  <c r="AB1810" i="5"/>
  <c r="F1803" i="5"/>
  <c r="H1803" i="5"/>
  <c r="I1803" i="5"/>
  <c r="J1803" i="5"/>
  <c r="R1803" i="5"/>
  <c r="J1793" i="5"/>
  <c r="R1793" i="5"/>
  <c r="E1793" i="5"/>
  <c r="X1793" i="5" s="1"/>
  <c r="F1793" i="5"/>
  <c r="H1793" i="5"/>
  <c r="AB1787" i="5"/>
  <c r="S1787" i="5"/>
  <c r="F1774" i="5"/>
  <c r="H1774" i="5"/>
  <c r="H1767" i="5"/>
  <c r="J1767" i="5"/>
  <c r="AB1759" i="5"/>
  <c r="S1759" i="5"/>
  <c r="AB1758" i="5"/>
  <c r="S1758" i="5"/>
  <c r="AB1743" i="5"/>
  <c r="S1743" i="5"/>
  <c r="AB1742" i="5"/>
  <c r="S1742" i="5"/>
  <c r="AB1727" i="5"/>
  <c r="S1727" i="5"/>
  <c r="AB1726" i="5"/>
  <c r="S1726" i="5"/>
  <c r="S1720" i="5"/>
  <c r="T1720" i="5"/>
  <c r="AB1720" i="5"/>
  <c r="AB1718" i="5"/>
  <c r="S1718" i="5"/>
  <c r="S1709" i="5"/>
  <c r="AB1709" i="5"/>
  <c r="F1706" i="5"/>
  <c r="H1706" i="5"/>
  <c r="I1706" i="5"/>
  <c r="J1706" i="5"/>
  <c r="J1692" i="5"/>
  <c r="E1692" i="5"/>
  <c r="X1692" i="5" s="1"/>
  <c r="F1692" i="5"/>
  <c r="H1692" i="5"/>
  <c r="F1690" i="5"/>
  <c r="H1690" i="5"/>
  <c r="I1690" i="5"/>
  <c r="J1690" i="5"/>
  <c r="S1652" i="5"/>
  <c r="T1652" i="5"/>
  <c r="AB1652" i="5"/>
  <c r="S1649" i="5"/>
  <c r="AB1649" i="5"/>
  <c r="S1644" i="5"/>
  <c r="T1644" i="5"/>
  <c r="AB1644" i="5"/>
  <c r="S1641" i="5"/>
  <c r="AB1641" i="5"/>
  <c r="S1636" i="5"/>
  <c r="T1636" i="5"/>
  <c r="AB1636" i="5"/>
  <c r="S1633" i="5"/>
  <c r="AB1633" i="5"/>
  <c r="S1628" i="5"/>
  <c r="T1628" i="5"/>
  <c r="AB1628" i="5"/>
  <c r="F1622" i="5"/>
  <c r="H1622" i="5"/>
  <c r="I1622" i="5"/>
  <c r="J1622" i="5"/>
  <c r="R1622" i="5"/>
  <c r="J1616" i="5"/>
  <c r="E1616" i="5"/>
  <c r="X1616" i="5" s="1"/>
  <c r="F1616" i="5"/>
  <c r="G1616" i="5"/>
  <c r="H1616" i="5"/>
  <c r="S1613" i="5"/>
  <c r="AB1613" i="5"/>
  <c r="S1596" i="5"/>
  <c r="T1596" i="5"/>
  <c r="AB1596" i="5"/>
  <c r="R1581" i="5"/>
  <c r="R1577" i="5"/>
  <c r="X1577" i="5"/>
  <c r="X1568" i="5"/>
  <c r="R1568" i="5"/>
  <c r="R1565" i="5"/>
  <c r="X1565" i="5"/>
  <c r="S1554" i="5"/>
  <c r="T1554" i="5"/>
  <c r="AB1554" i="5"/>
  <c r="V1541" i="5"/>
  <c r="AB1541" i="5"/>
  <c r="X1217" i="5"/>
  <c r="R1217" i="5"/>
  <c r="R1142" i="5"/>
  <c r="R1094" i="5"/>
  <c r="X1094" i="5"/>
  <c r="F1892" i="5"/>
  <c r="F1888" i="5"/>
  <c r="F1884" i="5"/>
  <c r="F1880" i="5"/>
  <c r="F1876" i="5"/>
  <c r="F1872" i="5"/>
  <c r="F1868" i="5"/>
  <c r="F1864" i="5"/>
  <c r="F1860" i="5"/>
  <c r="F1856" i="5"/>
  <c r="F1852" i="5"/>
  <c r="F1848" i="5"/>
  <c r="F1844" i="5"/>
  <c r="F1840" i="5"/>
  <c r="F1836" i="5"/>
  <c r="F1832" i="5"/>
  <c r="F1828" i="5"/>
  <c r="F1824" i="5"/>
  <c r="F1820" i="5"/>
  <c r="F1816" i="5"/>
  <c r="F1812" i="5"/>
  <c r="F1808" i="5"/>
  <c r="F1804" i="5"/>
  <c r="F1800" i="5"/>
  <c r="F1796" i="5"/>
  <c r="F1792" i="5"/>
  <c r="F1788" i="5"/>
  <c r="F1786" i="5"/>
  <c r="H1786" i="5"/>
  <c r="H1779" i="5"/>
  <c r="J1779" i="5"/>
  <c r="AB1774" i="5"/>
  <c r="AB1767" i="5"/>
  <c r="S1762" i="5"/>
  <c r="H1759" i="5"/>
  <c r="J1759" i="5"/>
  <c r="F1759" i="5"/>
  <c r="S1753" i="5"/>
  <c r="AB1753" i="5"/>
  <c r="S1748" i="5"/>
  <c r="AB1748" i="5"/>
  <c r="F1746" i="5"/>
  <c r="H1746" i="5"/>
  <c r="J1746" i="5"/>
  <c r="S1737" i="5"/>
  <c r="AB1737" i="5"/>
  <c r="S1732" i="5"/>
  <c r="AB1732" i="5"/>
  <c r="F1730" i="5"/>
  <c r="H1730" i="5"/>
  <c r="J1730" i="5"/>
  <c r="S1708" i="5"/>
  <c r="T1708" i="5"/>
  <c r="AB1708" i="5"/>
  <c r="AB1706" i="5"/>
  <c r="S1706" i="5"/>
  <c r="S1697" i="5"/>
  <c r="AB1697" i="5"/>
  <c r="F1694" i="5"/>
  <c r="H1694" i="5"/>
  <c r="I1694" i="5"/>
  <c r="J1694" i="5"/>
  <c r="S1692" i="5"/>
  <c r="T1692" i="5"/>
  <c r="AB1692" i="5"/>
  <c r="AB1690" i="5"/>
  <c r="S1690" i="5"/>
  <c r="F1682" i="5"/>
  <c r="H1682" i="5"/>
  <c r="I1682" i="5"/>
  <c r="J1682" i="5"/>
  <c r="R1682" i="5"/>
  <c r="F1674" i="5"/>
  <c r="H1674" i="5"/>
  <c r="I1674" i="5"/>
  <c r="J1674" i="5"/>
  <c r="R1674" i="5"/>
  <c r="F1666" i="5"/>
  <c r="H1666" i="5"/>
  <c r="I1666" i="5"/>
  <c r="J1666" i="5"/>
  <c r="R1666" i="5"/>
  <c r="F1658" i="5"/>
  <c r="H1658" i="5"/>
  <c r="I1658" i="5"/>
  <c r="J1658" i="5"/>
  <c r="R1658" i="5"/>
  <c r="T1649" i="5"/>
  <c r="T1641" i="5"/>
  <c r="T1633" i="5"/>
  <c r="S1616" i="5"/>
  <c r="T1616" i="5"/>
  <c r="AB1616" i="5"/>
  <c r="T1613" i="5"/>
  <c r="F1610" i="5"/>
  <c r="H1610" i="5"/>
  <c r="I1610" i="5"/>
  <c r="J1610" i="5"/>
  <c r="R1610" i="5"/>
  <c r="J1604" i="5"/>
  <c r="E1604" i="5"/>
  <c r="X1604" i="5" s="1"/>
  <c r="F1604" i="5"/>
  <c r="G1604" i="5"/>
  <c r="H1604" i="5"/>
  <c r="S1601" i="5"/>
  <c r="AB1601" i="5"/>
  <c r="AB1552" i="5"/>
  <c r="S1552" i="5"/>
  <c r="T1552" i="5"/>
  <c r="R1544" i="5"/>
  <c r="X1544" i="5"/>
  <c r="R1520" i="5"/>
  <c r="X1520" i="5"/>
  <c r="R1343" i="5"/>
  <c r="X1343" i="5"/>
  <c r="R1327" i="5"/>
  <c r="X1327" i="5"/>
  <c r="R1311" i="5"/>
  <c r="X1311" i="5"/>
  <c r="R1295" i="5"/>
  <c r="X1295" i="5"/>
  <c r="R1279" i="5"/>
  <c r="X1279" i="5"/>
  <c r="R1263" i="5"/>
  <c r="X1263" i="5"/>
  <c r="R1247" i="5"/>
  <c r="X1247" i="5"/>
  <c r="G1949" i="5"/>
  <c r="I1946" i="5"/>
  <c r="G1945" i="5"/>
  <c r="I1942" i="5"/>
  <c r="G1941" i="5"/>
  <c r="I1938" i="5"/>
  <c r="G1937" i="5"/>
  <c r="I1934" i="5"/>
  <c r="G1933" i="5"/>
  <c r="I1930" i="5"/>
  <c r="G1929" i="5"/>
  <c r="I1926" i="5"/>
  <c r="X1925" i="5"/>
  <c r="G1925" i="5"/>
  <c r="I1922" i="5"/>
  <c r="G1921" i="5"/>
  <c r="I1918" i="5"/>
  <c r="G1917" i="5"/>
  <c r="I1914" i="5"/>
  <c r="G1913" i="5"/>
  <c r="I1910" i="5"/>
  <c r="G1909" i="5"/>
  <c r="I1906" i="5"/>
  <c r="G1905" i="5"/>
  <c r="I1902" i="5"/>
  <c r="G1901" i="5"/>
  <c r="I1898" i="5"/>
  <c r="G1897" i="5"/>
  <c r="I1894" i="5"/>
  <c r="G1893" i="5"/>
  <c r="E1892" i="5"/>
  <c r="X1892" i="5" s="1"/>
  <c r="I1890" i="5"/>
  <c r="X1889" i="5"/>
  <c r="G1889" i="5"/>
  <c r="E1888" i="5"/>
  <c r="X1888" i="5" s="1"/>
  <c r="I1886" i="5"/>
  <c r="G1885" i="5"/>
  <c r="E1884" i="5"/>
  <c r="X1884" i="5" s="1"/>
  <c r="I1882" i="5"/>
  <c r="G1881" i="5"/>
  <c r="E1880" i="5"/>
  <c r="X1880" i="5" s="1"/>
  <c r="I1878" i="5"/>
  <c r="X1877" i="5"/>
  <c r="G1877" i="5"/>
  <c r="E1876" i="5"/>
  <c r="X1876" i="5" s="1"/>
  <c r="I1874" i="5"/>
  <c r="G1873" i="5"/>
  <c r="E1872" i="5"/>
  <c r="X1872" i="5" s="1"/>
  <c r="I1870" i="5"/>
  <c r="G1869" i="5"/>
  <c r="E1868" i="5"/>
  <c r="X1868" i="5" s="1"/>
  <c r="I1866" i="5"/>
  <c r="G1865" i="5"/>
  <c r="E1864" i="5"/>
  <c r="X1864" i="5" s="1"/>
  <c r="I1862" i="5"/>
  <c r="G1861" i="5"/>
  <c r="E1860" i="5"/>
  <c r="X1860" i="5" s="1"/>
  <c r="I1858" i="5"/>
  <c r="G1857" i="5"/>
  <c r="E1856" i="5"/>
  <c r="X1856" i="5" s="1"/>
  <c r="I1854" i="5"/>
  <c r="G1853" i="5"/>
  <c r="E1852" i="5"/>
  <c r="X1852" i="5" s="1"/>
  <c r="I1850" i="5"/>
  <c r="G1849" i="5"/>
  <c r="E1848" i="5"/>
  <c r="X1848" i="5" s="1"/>
  <c r="I1846" i="5"/>
  <c r="G1845" i="5"/>
  <c r="E1844" i="5"/>
  <c r="X1844" i="5" s="1"/>
  <c r="I1842" i="5"/>
  <c r="G1841" i="5"/>
  <c r="E1840" i="5"/>
  <c r="X1840" i="5" s="1"/>
  <c r="I1838" i="5"/>
  <c r="G1837" i="5"/>
  <c r="E1836" i="5"/>
  <c r="X1836" i="5" s="1"/>
  <c r="I1834" i="5"/>
  <c r="G1833" i="5"/>
  <c r="E1832" i="5"/>
  <c r="X1832" i="5" s="1"/>
  <c r="I1830" i="5"/>
  <c r="X1829" i="5"/>
  <c r="G1829" i="5"/>
  <c r="E1828" i="5"/>
  <c r="X1828" i="5" s="1"/>
  <c r="I1826" i="5"/>
  <c r="G1825" i="5"/>
  <c r="E1824" i="5"/>
  <c r="X1824" i="5" s="1"/>
  <c r="I1822" i="5"/>
  <c r="G1821" i="5"/>
  <c r="E1820" i="5"/>
  <c r="X1820" i="5" s="1"/>
  <c r="I1818" i="5"/>
  <c r="G1817" i="5"/>
  <c r="E1816" i="5"/>
  <c r="X1816" i="5" s="1"/>
  <c r="I1814" i="5"/>
  <c r="G1813" i="5"/>
  <c r="E1812" i="5"/>
  <c r="X1812" i="5" s="1"/>
  <c r="I1810" i="5"/>
  <c r="X1809" i="5"/>
  <c r="G1809" i="5"/>
  <c r="E1808" i="5"/>
  <c r="X1808" i="5" s="1"/>
  <c r="I1806" i="5"/>
  <c r="G1805" i="5"/>
  <c r="E1804" i="5"/>
  <c r="X1804" i="5" s="1"/>
  <c r="I1802" i="5"/>
  <c r="G1801" i="5"/>
  <c r="E1800" i="5"/>
  <c r="X1800" i="5" s="1"/>
  <c r="I1798" i="5"/>
  <c r="G1797" i="5"/>
  <c r="E1796" i="5"/>
  <c r="X1796" i="5" s="1"/>
  <c r="I1794" i="5"/>
  <c r="G1793" i="5"/>
  <c r="E1792" i="5"/>
  <c r="X1792" i="5" s="1"/>
  <c r="I1790" i="5"/>
  <c r="G1789" i="5"/>
  <c r="E1788" i="5"/>
  <c r="X1788" i="5" s="1"/>
  <c r="AB1786" i="5"/>
  <c r="J1782" i="5"/>
  <c r="H1780" i="5"/>
  <c r="AB1779" i="5"/>
  <c r="I1775" i="5"/>
  <c r="S1774" i="5"/>
  <c r="AB1773" i="5"/>
  <c r="R1772" i="5"/>
  <c r="I1770" i="5"/>
  <c r="G1768" i="5"/>
  <c r="S1767" i="5"/>
  <c r="F1766" i="5"/>
  <c r="H1766" i="5"/>
  <c r="G1763" i="5"/>
  <c r="T1759" i="5"/>
  <c r="T1758" i="5"/>
  <c r="I1754" i="5"/>
  <c r="T1748" i="5"/>
  <c r="AB1747" i="5"/>
  <c r="S1747" i="5"/>
  <c r="AB1746" i="5"/>
  <c r="S1746" i="5"/>
  <c r="T1743" i="5"/>
  <c r="T1742" i="5"/>
  <c r="I1738" i="5"/>
  <c r="T1732" i="5"/>
  <c r="AB1731" i="5"/>
  <c r="S1731" i="5"/>
  <c r="AB1730" i="5"/>
  <c r="S1730" i="5"/>
  <c r="T1727" i="5"/>
  <c r="T1726" i="5"/>
  <c r="S1717" i="5"/>
  <c r="AB1717" i="5"/>
  <c r="F1714" i="5"/>
  <c r="H1714" i="5"/>
  <c r="I1714" i="5"/>
  <c r="J1714" i="5"/>
  <c r="R1710" i="5"/>
  <c r="S1696" i="5"/>
  <c r="T1696" i="5"/>
  <c r="AB1696" i="5"/>
  <c r="AB1694" i="5"/>
  <c r="S1694" i="5"/>
  <c r="S1689" i="5"/>
  <c r="AB1689" i="5"/>
  <c r="J1684" i="5"/>
  <c r="E1684" i="5"/>
  <c r="X1684" i="5" s="1"/>
  <c r="F1684" i="5"/>
  <c r="G1684" i="5"/>
  <c r="H1684" i="5"/>
  <c r="J1676" i="5"/>
  <c r="E1676" i="5"/>
  <c r="X1676" i="5" s="1"/>
  <c r="F1676" i="5"/>
  <c r="G1676" i="5"/>
  <c r="H1676" i="5"/>
  <c r="J1668" i="5"/>
  <c r="E1668" i="5"/>
  <c r="X1668" i="5" s="1"/>
  <c r="F1668" i="5"/>
  <c r="G1668" i="5"/>
  <c r="H1668" i="5"/>
  <c r="J1660" i="5"/>
  <c r="E1660" i="5"/>
  <c r="X1660" i="5" s="1"/>
  <c r="F1660" i="5"/>
  <c r="G1660" i="5"/>
  <c r="H1660" i="5"/>
  <c r="F1654" i="5"/>
  <c r="H1654" i="5"/>
  <c r="I1654" i="5"/>
  <c r="J1654" i="5"/>
  <c r="R1654" i="5"/>
  <c r="F1646" i="5"/>
  <c r="H1646" i="5"/>
  <c r="I1646" i="5"/>
  <c r="J1646" i="5"/>
  <c r="R1646" i="5"/>
  <c r="F1638" i="5"/>
  <c r="H1638" i="5"/>
  <c r="I1638" i="5"/>
  <c r="J1638" i="5"/>
  <c r="R1638" i="5"/>
  <c r="F1630" i="5"/>
  <c r="H1630" i="5"/>
  <c r="I1630" i="5"/>
  <c r="J1630" i="5"/>
  <c r="R1630" i="5"/>
  <c r="J1624" i="5"/>
  <c r="E1624" i="5"/>
  <c r="X1624" i="5" s="1"/>
  <c r="F1624" i="5"/>
  <c r="G1624" i="5"/>
  <c r="H1624" i="5"/>
  <c r="S1621" i="5"/>
  <c r="AB1621" i="5"/>
  <c r="S1604" i="5"/>
  <c r="T1604" i="5"/>
  <c r="AB1604" i="5"/>
  <c r="T1601" i="5"/>
  <c r="R1598" i="5"/>
  <c r="X1560" i="5"/>
  <c r="R1560" i="5"/>
  <c r="S1550" i="5"/>
  <c r="T1550" i="5"/>
  <c r="AB1550" i="5"/>
  <c r="V1451" i="5"/>
  <c r="AB1451" i="5"/>
  <c r="S1952" i="5"/>
  <c r="S1948" i="5"/>
  <c r="H1946" i="5"/>
  <c r="S1944" i="5"/>
  <c r="H1942" i="5"/>
  <c r="S1940" i="5"/>
  <c r="H1938" i="5"/>
  <c r="S1936" i="5"/>
  <c r="H1934" i="5"/>
  <c r="S1932" i="5"/>
  <c r="H1930" i="5"/>
  <c r="S1928" i="5"/>
  <c r="H1926" i="5"/>
  <c r="S1924" i="5"/>
  <c r="H1922" i="5"/>
  <c r="S1920" i="5"/>
  <c r="H1918" i="5"/>
  <c r="S1916" i="5"/>
  <c r="H1914" i="5"/>
  <c r="S1912" i="5"/>
  <c r="H1910" i="5"/>
  <c r="S1908" i="5"/>
  <c r="H1906" i="5"/>
  <c r="S1904" i="5"/>
  <c r="H1902" i="5"/>
  <c r="S1900" i="5"/>
  <c r="H1898" i="5"/>
  <c r="S1896" i="5"/>
  <c r="H1894" i="5"/>
  <c r="S1892" i="5"/>
  <c r="H1890" i="5"/>
  <c r="S1888" i="5"/>
  <c r="H1886" i="5"/>
  <c r="S1884" i="5"/>
  <c r="H1882" i="5"/>
  <c r="S1880" i="5"/>
  <c r="H1878" i="5"/>
  <c r="S1876" i="5"/>
  <c r="H1874" i="5"/>
  <c r="S1872" i="5"/>
  <c r="H1870" i="5"/>
  <c r="S1868" i="5"/>
  <c r="H1866" i="5"/>
  <c r="S1864" i="5"/>
  <c r="H1862" i="5"/>
  <c r="S1860" i="5"/>
  <c r="H1858" i="5"/>
  <c r="S1856" i="5"/>
  <c r="H1854" i="5"/>
  <c r="H1850" i="5"/>
  <c r="H1846" i="5"/>
  <c r="H1842" i="5"/>
  <c r="H1838" i="5"/>
  <c r="H1834" i="5"/>
  <c r="H1830" i="5"/>
  <c r="H1826" i="5"/>
  <c r="H1822" i="5"/>
  <c r="H1818" i="5"/>
  <c r="H1814" i="5"/>
  <c r="H1810" i="5"/>
  <c r="H1806" i="5"/>
  <c r="H1802" i="5"/>
  <c r="H1798" i="5"/>
  <c r="H1794" i="5"/>
  <c r="H1790" i="5"/>
  <c r="S1786" i="5"/>
  <c r="AB1785" i="5"/>
  <c r="R1784" i="5"/>
  <c r="G1780" i="5"/>
  <c r="S1779" i="5"/>
  <c r="F1778" i="5"/>
  <c r="H1778" i="5"/>
  <c r="R1774" i="5"/>
  <c r="I1772" i="5"/>
  <c r="H1771" i="5"/>
  <c r="J1771" i="5"/>
  <c r="G1770" i="5"/>
  <c r="AB1768" i="5"/>
  <c r="F1768" i="5"/>
  <c r="R1767" i="5"/>
  <c r="AB1766" i="5"/>
  <c r="F1763" i="5"/>
  <c r="J1762" i="5"/>
  <c r="R1759" i="5"/>
  <c r="S1757" i="5"/>
  <c r="AB1757" i="5"/>
  <c r="G1754" i="5"/>
  <c r="S1752" i="5"/>
  <c r="AB1752" i="5"/>
  <c r="F1750" i="5"/>
  <c r="H1750" i="5"/>
  <c r="J1750" i="5"/>
  <c r="S1741" i="5"/>
  <c r="AB1741" i="5"/>
  <c r="G1738" i="5"/>
  <c r="S1736" i="5"/>
  <c r="AB1736" i="5"/>
  <c r="F1734" i="5"/>
  <c r="H1734" i="5"/>
  <c r="J1734" i="5"/>
  <c r="S1725" i="5"/>
  <c r="AB1725" i="5"/>
  <c r="T1718" i="5"/>
  <c r="S1716" i="5"/>
  <c r="T1716" i="5"/>
  <c r="AB1716" i="5"/>
  <c r="AB1714" i="5"/>
  <c r="S1714" i="5"/>
  <c r="G1710" i="5"/>
  <c r="S1705" i="5"/>
  <c r="AB1705" i="5"/>
  <c r="F1702" i="5"/>
  <c r="H1702" i="5"/>
  <c r="I1702" i="5"/>
  <c r="J1702" i="5"/>
  <c r="R1698" i="5"/>
  <c r="S1693" i="5"/>
  <c r="AB1693" i="5"/>
  <c r="T1689" i="5"/>
  <c r="G1686" i="5"/>
  <c r="S1684" i="5"/>
  <c r="T1684" i="5"/>
  <c r="AB1684" i="5"/>
  <c r="S1681" i="5"/>
  <c r="AB1681" i="5"/>
  <c r="G1678" i="5"/>
  <c r="S1676" i="5"/>
  <c r="T1676" i="5"/>
  <c r="AB1676" i="5"/>
  <c r="S1673" i="5"/>
  <c r="AB1673" i="5"/>
  <c r="G1670" i="5"/>
  <c r="S1668" i="5"/>
  <c r="T1668" i="5"/>
  <c r="AB1668" i="5"/>
  <c r="S1665" i="5"/>
  <c r="AB1665" i="5"/>
  <c r="G1662" i="5"/>
  <c r="S1660" i="5"/>
  <c r="T1660" i="5"/>
  <c r="AB1660" i="5"/>
  <c r="S1657" i="5"/>
  <c r="AB1657" i="5"/>
  <c r="J1648" i="5"/>
  <c r="E1648" i="5"/>
  <c r="X1648" i="5" s="1"/>
  <c r="F1648" i="5"/>
  <c r="G1648" i="5"/>
  <c r="H1648" i="5"/>
  <c r="J1640" i="5"/>
  <c r="E1640" i="5"/>
  <c r="X1640" i="5" s="1"/>
  <c r="F1640" i="5"/>
  <c r="G1640" i="5"/>
  <c r="H1640" i="5"/>
  <c r="J1632" i="5"/>
  <c r="E1632" i="5"/>
  <c r="X1632" i="5" s="1"/>
  <c r="F1632" i="5"/>
  <c r="G1632" i="5"/>
  <c r="H1632" i="5"/>
  <c r="S1624" i="5"/>
  <c r="T1624" i="5"/>
  <c r="AB1624" i="5"/>
  <c r="F1618" i="5"/>
  <c r="H1618" i="5"/>
  <c r="I1618" i="5"/>
  <c r="J1618" i="5"/>
  <c r="R1618" i="5"/>
  <c r="J1612" i="5"/>
  <c r="E1612" i="5"/>
  <c r="X1612" i="5" s="1"/>
  <c r="F1612" i="5"/>
  <c r="G1612" i="5"/>
  <c r="H1612" i="5"/>
  <c r="S1609" i="5"/>
  <c r="AB1609" i="5"/>
  <c r="S1586" i="5"/>
  <c r="T1586" i="5"/>
  <c r="AB1586" i="5"/>
  <c r="AB1548" i="5"/>
  <c r="S1548" i="5"/>
  <c r="T1548" i="5"/>
  <c r="S1534" i="5"/>
  <c r="T1534" i="5"/>
  <c r="AB1534" i="5"/>
  <c r="V1419" i="5"/>
  <c r="AB1419" i="5"/>
  <c r="S1370" i="5"/>
  <c r="AB1370" i="5"/>
  <c r="T1370" i="5"/>
  <c r="G1946" i="5"/>
  <c r="G1942" i="5"/>
  <c r="G1938" i="5"/>
  <c r="G1934" i="5"/>
  <c r="G1930" i="5"/>
  <c r="G1926" i="5"/>
  <c r="G1922" i="5"/>
  <c r="G1918" i="5"/>
  <c r="G1914" i="5"/>
  <c r="G1910" i="5"/>
  <c r="G1906" i="5"/>
  <c r="G1902" i="5"/>
  <c r="G1898" i="5"/>
  <c r="G1894" i="5"/>
  <c r="R1892" i="5"/>
  <c r="G1890" i="5"/>
  <c r="R1888" i="5"/>
  <c r="G1886" i="5"/>
  <c r="R1884" i="5"/>
  <c r="G1882" i="5"/>
  <c r="R1880" i="5"/>
  <c r="G1878" i="5"/>
  <c r="R1876" i="5"/>
  <c r="G1874" i="5"/>
  <c r="R1872" i="5"/>
  <c r="G1870" i="5"/>
  <c r="R1868" i="5"/>
  <c r="G1866" i="5"/>
  <c r="R1864" i="5"/>
  <c r="G1862" i="5"/>
  <c r="R1860" i="5"/>
  <c r="G1858" i="5"/>
  <c r="R1856" i="5"/>
  <c r="G1854" i="5"/>
  <c r="R1852" i="5"/>
  <c r="X1850" i="5"/>
  <c r="R1848" i="5"/>
  <c r="X1846" i="5"/>
  <c r="R1844" i="5"/>
  <c r="X1842" i="5"/>
  <c r="R1840" i="5"/>
  <c r="X1838" i="5"/>
  <c r="R1836" i="5"/>
  <c r="X1834" i="5"/>
  <c r="R1832" i="5"/>
  <c r="X1830" i="5"/>
  <c r="R1828" i="5"/>
  <c r="X1826" i="5"/>
  <c r="R1824" i="5"/>
  <c r="X1822" i="5"/>
  <c r="R1820" i="5"/>
  <c r="X1818" i="5"/>
  <c r="R1816" i="5"/>
  <c r="X1814" i="5"/>
  <c r="R1812" i="5"/>
  <c r="X1810" i="5"/>
  <c r="R1808" i="5"/>
  <c r="X1806" i="5"/>
  <c r="R1804" i="5"/>
  <c r="X1802" i="5"/>
  <c r="R1800" i="5"/>
  <c r="X1798" i="5"/>
  <c r="R1796" i="5"/>
  <c r="X1794" i="5"/>
  <c r="R1792" i="5"/>
  <c r="X1790" i="5"/>
  <c r="R1788" i="5"/>
  <c r="R1786" i="5"/>
  <c r="I1784" i="5"/>
  <c r="H1783" i="5"/>
  <c r="J1783" i="5"/>
  <c r="G1782" i="5"/>
  <c r="AB1780" i="5"/>
  <c r="F1780" i="5"/>
  <c r="R1779" i="5"/>
  <c r="AB1778" i="5"/>
  <c r="J1774" i="5"/>
  <c r="H1772" i="5"/>
  <c r="AB1771" i="5"/>
  <c r="E1768" i="5"/>
  <c r="X1768" i="5" s="1"/>
  <c r="I1767" i="5"/>
  <c r="S1766" i="5"/>
  <c r="AB1765" i="5"/>
  <c r="R1764" i="5"/>
  <c r="I1759" i="5"/>
  <c r="T1752" i="5"/>
  <c r="AB1751" i="5"/>
  <c r="S1751" i="5"/>
  <c r="AB1750" i="5"/>
  <c r="S1750" i="5"/>
  <c r="T1747" i="5"/>
  <c r="T1746" i="5"/>
  <c r="T1736" i="5"/>
  <c r="AB1735" i="5"/>
  <c r="S1735" i="5"/>
  <c r="AB1734" i="5"/>
  <c r="S1734" i="5"/>
  <c r="T1731" i="5"/>
  <c r="T1730" i="5"/>
  <c r="F1722" i="5"/>
  <c r="H1722" i="5"/>
  <c r="I1722" i="5"/>
  <c r="J1722" i="5"/>
  <c r="T1706" i="5"/>
  <c r="S1704" i="5"/>
  <c r="T1704" i="5"/>
  <c r="AB1704" i="5"/>
  <c r="AB1702" i="5"/>
  <c r="S1702" i="5"/>
  <c r="T1693" i="5"/>
  <c r="T1690" i="5"/>
  <c r="T1681" i="5"/>
  <c r="T1673" i="5"/>
  <c r="T1665" i="5"/>
  <c r="R1664" i="5"/>
  <c r="T1657" i="5"/>
  <c r="S1656" i="5"/>
  <c r="T1656" i="5"/>
  <c r="AB1656" i="5"/>
  <c r="S1653" i="5"/>
  <c r="AB1653" i="5"/>
  <c r="G1650" i="5"/>
  <c r="S1648" i="5"/>
  <c r="T1648" i="5"/>
  <c r="AB1648" i="5"/>
  <c r="S1645" i="5"/>
  <c r="AB1645" i="5"/>
  <c r="G1642" i="5"/>
  <c r="S1640" i="5"/>
  <c r="T1640" i="5"/>
  <c r="AB1640" i="5"/>
  <c r="S1637" i="5"/>
  <c r="AB1637" i="5"/>
  <c r="G1634" i="5"/>
  <c r="S1632" i="5"/>
  <c r="T1632" i="5"/>
  <c r="AB1632" i="5"/>
  <c r="S1629" i="5"/>
  <c r="AB1629" i="5"/>
  <c r="G1614" i="5"/>
  <c r="S1612" i="5"/>
  <c r="T1612" i="5"/>
  <c r="AB1612" i="5"/>
  <c r="T1609" i="5"/>
  <c r="R1608" i="5"/>
  <c r="F1606" i="5"/>
  <c r="H1606" i="5"/>
  <c r="I1606" i="5"/>
  <c r="J1606" i="5"/>
  <c r="R1606" i="5"/>
  <c r="X1600" i="5"/>
  <c r="S1597" i="5"/>
  <c r="AB1597" i="5"/>
  <c r="V1592" i="5"/>
  <c r="AB1592" i="5"/>
  <c r="X1538" i="5"/>
  <c r="R1538" i="5"/>
  <c r="R1464" i="5"/>
  <c r="X1464" i="5"/>
  <c r="F1946" i="5"/>
  <c r="F1942" i="5"/>
  <c r="F1938" i="5"/>
  <c r="F1934" i="5"/>
  <c r="F1930" i="5"/>
  <c r="F1926" i="5"/>
  <c r="F1922" i="5"/>
  <c r="F1918" i="5"/>
  <c r="F1914" i="5"/>
  <c r="F1910" i="5"/>
  <c r="F1906" i="5"/>
  <c r="F1902" i="5"/>
  <c r="F1898" i="5"/>
  <c r="F1894" i="5"/>
  <c r="J1892" i="5"/>
  <c r="AB1891" i="5"/>
  <c r="F1890" i="5"/>
  <c r="J1888" i="5"/>
  <c r="AB1887" i="5"/>
  <c r="F1886" i="5"/>
  <c r="J1884" i="5"/>
  <c r="AB1883" i="5"/>
  <c r="F1882" i="5"/>
  <c r="J1880" i="5"/>
  <c r="AB1879" i="5"/>
  <c r="F1878" i="5"/>
  <c r="J1876" i="5"/>
  <c r="AB1875" i="5"/>
  <c r="F1874" i="5"/>
  <c r="J1872" i="5"/>
  <c r="AB1871" i="5"/>
  <c r="F1870" i="5"/>
  <c r="J1868" i="5"/>
  <c r="AB1867" i="5"/>
  <c r="F1866" i="5"/>
  <c r="J1864" i="5"/>
  <c r="AB1863" i="5"/>
  <c r="F1862" i="5"/>
  <c r="J1860" i="5"/>
  <c r="AB1859" i="5"/>
  <c r="F1858" i="5"/>
  <c r="J1856" i="5"/>
  <c r="AB1855" i="5"/>
  <c r="F1854" i="5"/>
  <c r="J1852" i="5"/>
  <c r="AB1851" i="5"/>
  <c r="F1850" i="5"/>
  <c r="J1848" i="5"/>
  <c r="AB1847" i="5"/>
  <c r="F1846" i="5"/>
  <c r="J1844" i="5"/>
  <c r="AB1843" i="5"/>
  <c r="F1842" i="5"/>
  <c r="J1840" i="5"/>
  <c r="AB1839" i="5"/>
  <c r="F1838" i="5"/>
  <c r="J1836" i="5"/>
  <c r="AB1835" i="5"/>
  <c r="F1834" i="5"/>
  <c r="J1832" i="5"/>
  <c r="AB1831" i="5"/>
  <c r="F1830" i="5"/>
  <c r="J1828" i="5"/>
  <c r="AB1827" i="5"/>
  <c r="F1826" i="5"/>
  <c r="J1824" i="5"/>
  <c r="AB1823" i="5"/>
  <c r="F1822" i="5"/>
  <c r="J1820" i="5"/>
  <c r="AB1819" i="5"/>
  <c r="F1818" i="5"/>
  <c r="J1816" i="5"/>
  <c r="AB1815" i="5"/>
  <c r="F1814" i="5"/>
  <c r="J1812" i="5"/>
  <c r="AB1811" i="5"/>
  <c r="F1810" i="5"/>
  <c r="J1808" i="5"/>
  <c r="AB1807" i="5"/>
  <c r="F1806" i="5"/>
  <c r="J1804" i="5"/>
  <c r="AB1803" i="5"/>
  <c r="F1802" i="5"/>
  <c r="J1800" i="5"/>
  <c r="AB1799" i="5"/>
  <c r="F1798" i="5"/>
  <c r="J1796" i="5"/>
  <c r="AB1795" i="5"/>
  <c r="F1794" i="5"/>
  <c r="J1792" i="5"/>
  <c r="AB1791" i="5"/>
  <c r="F1790" i="5"/>
  <c r="J1788" i="5"/>
  <c r="J1786" i="5"/>
  <c r="H1784" i="5"/>
  <c r="I1779" i="5"/>
  <c r="AB1777" i="5"/>
  <c r="I1774" i="5"/>
  <c r="G1772" i="5"/>
  <c r="F1770" i="5"/>
  <c r="H1770" i="5"/>
  <c r="G1767" i="5"/>
  <c r="H1763" i="5"/>
  <c r="J1763" i="5"/>
  <c r="G1759" i="5"/>
  <c r="S1756" i="5"/>
  <c r="AB1756" i="5"/>
  <c r="F1754" i="5"/>
  <c r="H1754" i="5"/>
  <c r="J1754" i="5"/>
  <c r="R1746" i="5"/>
  <c r="S1745" i="5"/>
  <c r="AB1745" i="5"/>
  <c r="S1740" i="5"/>
  <c r="AB1740" i="5"/>
  <c r="F1738" i="5"/>
  <c r="H1738" i="5"/>
  <c r="J1738" i="5"/>
  <c r="R1730" i="5"/>
  <c r="S1729" i="5"/>
  <c r="AB1729" i="5"/>
  <c r="S1724" i="5"/>
  <c r="AB1724" i="5"/>
  <c r="AB1722" i="5"/>
  <c r="S1722" i="5"/>
  <c r="S1713" i="5"/>
  <c r="AB1713" i="5"/>
  <c r="F1710" i="5"/>
  <c r="H1710" i="5"/>
  <c r="I1710" i="5"/>
  <c r="J1710" i="5"/>
  <c r="R1706" i="5"/>
  <c r="R1692" i="5"/>
  <c r="R1690" i="5"/>
  <c r="F1686" i="5"/>
  <c r="H1686" i="5"/>
  <c r="I1686" i="5"/>
  <c r="J1686" i="5"/>
  <c r="R1686" i="5"/>
  <c r="F1678" i="5"/>
  <c r="H1678" i="5"/>
  <c r="I1678" i="5"/>
  <c r="J1678" i="5"/>
  <c r="R1678" i="5"/>
  <c r="F1670" i="5"/>
  <c r="H1670" i="5"/>
  <c r="I1670" i="5"/>
  <c r="J1670" i="5"/>
  <c r="R1670" i="5"/>
  <c r="F1662" i="5"/>
  <c r="H1662" i="5"/>
  <c r="I1662" i="5"/>
  <c r="J1662" i="5"/>
  <c r="R1662" i="5"/>
  <c r="R1628" i="5"/>
  <c r="F1626" i="5"/>
  <c r="H1626" i="5"/>
  <c r="I1626" i="5"/>
  <c r="J1626" i="5"/>
  <c r="R1626" i="5"/>
  <c r="J1620" i="5"/>
  <c r="E1620" i="5"/>
  <c r="X1620" i="5" s="1"/>
  <c r="F1620" i="5"/>
  <c r="G1620" i="5"/>
  <c r="H1620" i="5"/>
  <c r="S1617" i="5"/>
  <c r="AB1617" i="5"/>
  <c r="S1600" i="5"/>
  <c r="T1600" i="5"/>
  <c r="AB1600" i="5"/>
  <c r="R1596" i="5"/>
  <c r="V1594" i="5"/>
  <c r="X1588" i="5"/>
  <c r="R1584" i="5"/>
  <c r="R1576" i="5"/>
  <c r="S1570" i="5"/>
  <c r="T1570" i="5"/>
  <c r="AB1570" i="5"/>
  <c r="V1564" i="5"/>
  <c r="R1432" i="5"/>
  <c r="X1432" i="5"/>
  <c r="I1892" i="5"/>
  <c r="X1891" i="5"/>
  <c r="G1891" i="5"/>
  <c r="I1888" i="5"/>
  <c r="X1887" i="5"/>
  <c r="G1887" i="5"/>
  <c r="I1884" i="5"/>
  <c r="X1883" i="5"/>
  <c r="G1883" i="5"/>
  <c r="I1880" i="5"/>
  <c r="X1879" i="5"/>
  <c r="G1879" i="5"/>
  <c r="I1876" i="5"/>
  <c r="X1875" i="5"/>
  <c r="G1875" i="5"/>
  <c r="I1872" i="5"/>
  <c r="X1871" i="5"/>
  <c r="G1871" i="5"/>
  <c r="I1868" i="5"/>
  <c r="X1867" i="5"/>
  <c r="G1867" i="5"/>
  <c r="I1864" i="5"/>
  <c r="X1863" i="5"/>
  <c r="G1863" i="5"/>
  <c r="I1860" i="5"/>
  <c r="X1859" i="5"/>
  <c r="G1859" i="5"/>
  <c r="I1856" i="5"/>
  <c r="X1855" i="5"/>
  <c r="G1855" i="5"/>
  <c r="I1852" i="5"/>
  <c r="X1851" i="5"/>
  <c r="G1851" i="5"/>
  <c r="I1848" i="5"/>
  <c r="X1847" i="5"/>
  <c r="G1847" i="5"/>
  <c r="I1844" i="5"/>
  <c r="X1843" i="5"/>
  <c r="G1843" i="5"/>
  <c r="I1840" i="5"/>
  <c r="X1839" i="5"/>
  <c r="G1839" i="5"/>
  <c r="I1836" i="5"/>
  <c r="X1835" i="5"/>
  <c r="G1835" i="5"/>
  <c r="I1832" i="5"/>
  <c r="X1831" i="5"/>
  <c r="G1831" i="5"/>
  <c r="I1828" i="5"/>
  <c r="X1827" i="5"/>
  <c r="G1827" i="5"/>
  <c r="I1824" i="5"/>
  <c r="X1823" i="5"/>
  <c r="G1823" i="5"/>
  <c r="I1820" i="5"/>
  <c r="X1819" i="5"/>
  <c r="G1819" i="5"/>
  <c r="I1816" i="5"/>
  <c r="X1815" i="5"/>
  <c r="G1815" i="5"/>
  <c r="I1812" i="5"/>
  <c r="X1811" i="5"/>
  <c r="G1811" i="5"/>
  <c r="I1808" i="5"/>
  <c r="X1807" i="5"/>
  <c r="G1807" i="5"/>
  <c r="I1804" i="5"/>
  <c r="X1803" i="5"/>
  <c r="G1803" i="5"/>
  <c r="I1800" i="5"/>
  <c r="X1799" i="5"/>
  <c r="G1799" i="5"/>
  <c r="I1796" i="5"/>
  <c r="X1795" i="5"/>
  <c r="G1795" i="5"/>
  <c r="I1792" i="5"/>
  <c r="X1791" i="5"/>
  <c r="G1791" i="5"/>
  <c r="I1788" i="5"/>
  <c r="I1786" i="5"/>
  <c r="G1784" i="5"/>
  <c r="S1783" i="5"/>
  <c r="F1782" i="5"/>
  <c r="H1782" i="5"/>
  <c r="H1775" i="5"/>
  <c r="J1775" i="5"/>
  <c r="G1774" i="5"/>
  <c r="AB1772" i="5"/>
  <c r="F1772" i="5"/>
  <c r="AB1770" i="5"/>
  <c r="F1767" i="5"/>
  <c r="AB1763" i="5"/>
  <c r="E1759" i="5"/>
  <c r="X1759" i="5" s="1"/>
  <c r="T1756" i="5"/>
  <c r="AB1755" i="5"/>
  <c r="S1755" i="5"/>
  <c r="AB1754" i="5"/>
  <c r="S1754" i="5"/>
  <c r="I1746" i="5"/>
  <c r="T1740" i="5"/>
  <c r="AB1739" i="5"/>
  <c r="S1739" i="5"/>
  <c r="AB1738" i="5"/>
  <c r="S1738" i="5"/>
  <c r="I1730" i="5"/>
  <c r="T1724" i="5"/>
  <c r="S1712" i="5"/>
  <c r="T1712" i="5"/>
  <c r="AB1712" i="5"/>
  <c r="AB1710" i="5"/>
  <c r="S1710" i="5"/>
  <c r="G1706" i="5"/>
  <c r="S1701" i="5"/>
  <c r="AB1701" i="5"/>
  <c r="F1698" i="5"/>
  <c r="H1698" i="5"/>
  <c r="I1698" i="5"/>
  <c r="J1698" i="5"/>
  <c r="R1694" i="5"/>
  <c r="I1692" i="5"/>
  <c r="G1690" i="5"/>
  <c r="J1688" i="5"/>
  <c r="E1688" i="5"/>
  <c r="X1688" i="5" s="1"/>
  <c r="F1688" i="5"/>
  <c r="G1688" i="5"/>
  <c r="H1688" i="5"/>
  <c r="J1680" i="5"/>
  <c r="E1680" i="5"/>
  <c r="X1680" i="5" s="1"/>
  <c r="F1680" i="5"/>
  <c r="G1680" i="5"/>
  <c r="H1680" i="5"/>
  <c r="J1672" i="5"/>
  <c r="E1672" i="5"/>
  <c r="X1672" i="5" s="1"/>
  <c r="F1672" i="5"/>
  <c r="G1672" i="5"/>
  <c r="H1672" i="5"/>
  <c r="J1664" i="5"/>
  <c r="E1664" i="5"/>
  <c r="X1664" i="5" s="1"/>
  <c r="F1664" i="5"/>
  <c r="G1664" i="5"/>
  <c r="H1664" i="5"/>
  <c r="F1650" i="5"/>
  <c r="H1650" i="5"/>
  <c r="I1650" i="5"/>
  <c r="J1650" i="5"/>
  <c r="R1650" i="5"/>
  <c r="F1642" i="5"/>
  <c r="H1642" i="5"/>
  <c r="I1642" i="5"/>
  <c r="J1642" i="5"/>
  <c r="R1642" i="5"/>
  <c r="F1634" i="5"/>
  <c r="H1634" i="5"/>
  <c r="I1634" i="5"/>
  <c r="J1634" i="5"/>
  <c r="R1634" i="5"/>
  <c r="G1622" i="5"/>
  <c r="S1620" i="5"/>
  <c r="T1620" i="5"/>
  <c r="AB1620" i="5"/>
  <c r="R1616" i="5"/>
  <c r="F1614" i="5"/>
  <c r="H1614" i="5"/>
  <c r="I1614" i="5"/>
  <c r="J1614" i="5"/>
  <c r="R1614" i="5"/>
  <c r="J1608" i="5"/>
  <c r="E1608" i="5"/>
  <c r="X1608" i="5" s="1"/>
  <c r="F1608" i="5"/>
  <c r="G1608" i="5"/>
  <c r="H1608" i="5"/>
  <c r="S1605" i="5"/>
  <c r="AB1605" i="5"/>
  <c r="S1582" i="5"/>
  <c r="T1582" i="5"/>
  <c r="AB1582" i="5"/>
  <c r="S1558" i="5"/>
  <c r="T1558" i="5"/>
  <c r="AB1558" i="5"/>
  <c r="H1787" i="5"/>
  <c r="J1787" i="5"/>
  <c r="G1786" i="5"/>
  <c r="AB1784" i="5"/>
  <c r="F1784" i="5"/>
  <c r="AB1782" i="5"/>
  <c r="F1779" i="5"/>
  <c r="J1778" i="5"/>
  <c r="H1776" i="5"/>
  <c r="AB1775" i="5"/>
  <c r="E1774" i="5"/>
  <c r="X1774" i="5" s="1"/>
  <c r="E1772" i="5"/>
  <c r="X1772" i="5" s="1"/>
  <c r="I1771" i="5"/>
  <c r="S1770" i="5"/>
  <c r="AB1769" i="5"/>
  <c r="R1768" i="5"/>
  <c r="E1767" i="5"/>
  <c r="X1767" i="5" s="1"/>
  <c r="I1766" i="5"/>
  <c r="G1764" i="5"/>
  <c r="S1763" i="5"/>
  <c r="F1762" i="5"/>
  <c r="H1762" i="5"/>
  <c r="F1758" i="5"/>
  <c r="H1758" i="5"/>
  <c r="J1758" i="5"/>
  <c r="R1750" i="5"/>
  <c r="S1749" i="5"/>
  <c r="AB1749" i="5"/>
  <c r="G1746" i="5"/>
  <c r="S1744" i="5"/>
  <c r="AB1744" i="5"/>
  <c r="F1742" i="5"/>
  <c r="H1742" i="5"/>
  <c r="J1742" i="5"/>
  <c r="R1734" i="5"/>
  <c r="S1733" i="5"/>
  <c r="AB1733" i="5"/>
  <c r="G1730" i="5"/>
  <c r="S1728" i="5"/>
  <c r="AB1728" i="5"/>
  <c r="F1726" i="5"/>
  <c r="H1726" i="5"/>
  <c r="J1726" i="5"/>
  <c r="S1721" i="5"/>
  <c r="AB1721" i="5"/>
  <c r="F1718" i="5"/>
  <c r="H1718" i="5"/>
  <c r="I1718" i="5"/>
  <c r="J1718" i="5"/>
  <c r="R1714" i="5"/>
  <c r="E1706" i="5"/>
  <c r="X1706" i="5" s="1"/>
  <c r="S1700" i="5"/>
  <c r="T1700" i="5"/>
  <c r="AB1700" i="5"/>
  <c r="AB1698" i="5"/>
  <c r="S1698" i="5"/>
  <c r="G1694" i="5"/>
  <c r="G1692" i="5"/>
  <c r="E1690" i="5"/>
  <c r="X1690" i="5" s="1"/>
  <c r="S1688" i="5"/>
  <c r="T1688" i="5"/>
  <c r="AB1688" i="5"/>
  <c r="S1685" i="5"/>
  <c r="AB1685" i="5"/>
  <c r="G1682" i="5"/>
  <c r="S1680" i="5"/>
  <c r="T1680" i="5"/>
  <c r="AB1680" i="5"/>
  <c r="S1677" i="5"/>
  <c r="AB1677" i="5"/>
  <c r="G1674" i="5"/>
  <c r="S1672" i="5"/>
  <c r="T1672" i="5"/>
  <c r="AB1672" i="5"/>
  <c r="S1669" i="5"/>
  <c r="AB1669" i="5"/>
  <c r="G1666" i="5"/>
  <c r="S1664" i="5"/>
  <c r="T1664" i="5"/>
  <c r="AB1664" i="5"/>
  <c r="S1661" i="5"/>
  <c r="AB1661" i="5"/>
  <c r="G1658" i="5"/>
  <c r="J1652" i="5"/>
  <c r="E1652" i="5"/>
  <c r="X1652" i="5" s="1"/>
  <c r="F1652" i="5"/>
  <c r="G1652" i="5"/>
  <c r="H1652" i="5"/>
  <c r="J1644" i="5"/>
  <c r="E1644" i="5"/>
  <c r="X1644" i="5" s="1"/>
  <c r="F1644" i="5"/>
  <c r="G1644" i="5"/>
  <c r="H1644" i="5"/>
  <c r="J1636" i="5"/>
  <c r="E1636" i="5"/>
  <c r="X1636" i="5" s="1"/>
  <c r="F1636" i="5"/>
  <c r="G1636" i="5"/>
  <c r="H1636" i="5"/>
  <c r="J1628" i="5"/>
  <c r="E1628" i="5"/>
  <c r="X1628" i="5" s="1"/>
  <c r="F1628" i="5"/>
  <c r="G1628" i="5"/>
  <c r="H1628" i="5"/>
  <c r="S1625" i="5"/>
  <c r="AB1625" i="5"/>
  <c r="E1622" i="5"/>
  <c r="X1622" i="5" s="1"/>
  <c r="I1616" i="5"/>
  <c r="G1610" i="5"/>
  <c r="S1608" i="5"/>
  <c r="T1608" i="5"/>
  <c r="AB1608" i="5"/>
  <c r="R1604" i="5"/>
  <c r="R1602" i="5"/>
  <c r="X1596" i="5"/>
  <c r="V1580" i="5"/>
  <c r="X1576" i="5"/>
  <c r="AB1556" i="5"/>
  <c r="S1556" i="5"/>
  <c r="T1556" i="5"/>
  <c r="R1473" i="5"/>
  <c r="X1473" i="5"/>
  <c r="R1441" i="5"/>
  <c r="X1441" i="5"/>
  <c r="F1755" i="5"/>
  <c r="F1751" i="5"/>
  <c r="F1747" i="5"/>
  <c r="F1743" i="5"/>
  <c r="F1739" i="5"/>
  <c r="F1735" i="5"/>
  <c r="F1731" i="5"/>
  <c r="F1727" i="5"/>
  <c r="F1723" i="5"/>
  <c r="F1719" i="5"/>
  <c r="F1715" i="5"/>
  <c r="F1711" i="5"/>
  <c r="F1707" i="5"/>
  <c r="F1703" i="5"/>
  <c r="F1699" i="5"/>
  <c r="F1695" i="5"/>
  <c r="F1691" i="5"/>
  <c r="F1687" i="5"/>
  <c r="S1686" i="5"/>
  <c r="F1683" i="5"/>
  <c r="S1682" i="5"/>
  <c r="F1679" i="5"/>
  <c r="S1678" i="5"/>
  <c r="F1675" i="5"/>
  <c r="S1674" i="5"/>
  <c r="F1671" i="5"/>
  <c r="S1670" i="5"/>
  <c r="F1667" i="5"/>
  <c r="S1666" i="5"/>
  <c r="F1663" i="5"/>
  <c r="S1662" i="5"/>
  <c r="F1659" i="5"/>
  <c r="S1658" i="5"/>
  <c r="F1655" i="5"/>
  <c r="S1654" i="5"/>
  <c r="F1651" i="5"/>
  <c r="S1650" i="5"/>
  <c r="F1647" i="5"/>
  <c r="S1646" i="5"/>
  <c r="F1643" i="5"/>
  <c r="S1642" i="5"/>
  <c r="F1639" i="5"/>
  <c r="S1638" i="5"/>
  <c r="F1635" i="5"/>
  <c r="S1634" i="5"/>
  <c r="F1631" i="5"/>
  <c r="S1630" i="5"/>
  <c r="F1627" i="5"/>
  <c r="S1626" i="5"/>
  <c r="F1623" i="5"/>
  <c r="S1622" i="5"/>
  <c r="F1619" i="5"/>
  <c r="S1618" i="5"/>
  <c r="F1615" i="5"/>
  <c r="S1614" i="5"/>
  <c r="F1611" i="5"/>
  <c r="S1610" i="5"/>
  <c r="F1607" i="5"/>
  <c r="S1606" i="5"/>
  <c r="F1603" i="5"/>
  <c r="S1602" i="5"/>
  <c r="S1598" i="5"/>
  <c r="X1586" i="5"/>
  <c r="X1585" i="5"/>
  <c r="AB1580" i="5"/>
  <c r="T1580" i="5"/>
  <c r="V1579" i="5"/>
  <c r="X1570" i="5"/>
  <c r="X1569" i="5"/>
  <c r="AB1564" i="5"/>
  <c r="T1564" i="5"/>
  <c r="V1563" i="5"/>
  <c r="V1535" i="5"/>
  <c r="R1532" i="5"/>
  <c r="X1532" i="5"/>
  <c r="V1529" i="5"/>
  <c r="X1526" i="5"/>
  <c r="V1519" i="5"/>
  <c r="R1514" i="5"/>
  <c r="X1514" i="5"/>
  <c r="R1504" i="5"/>
  <c r="X1504" i="5"/>
  <c r="R1501" i="5"/>
  <c r="V1499" i="5"/>
  <c r="AB1499" i="5"/>
  <c r="R1488" i="5"/>
  <c r="X1488" i="5"/>
  <c r="R1485" i="5"/>
  <c r="V1483" i="5"/>
  <c r="AB1483" i="5"/>
  <c r="V1471" i="5"/>
  <c r="AB1471" i="5"/>
  <c r="R1461" i="5"/>
  <c r="X1461" i="5"/>
  <c r="R1452" i="5"/>
  <c r="X1452" i="5"/>
  <c r="V1439" i="5"/>
  <c r="AB1439" i="5"/>
  <c r="R1429" i="5"/>
  <c r="X1429" i="5"/>
  <c r="R1420" i="5"/>
  <c r="X1420" i="5"/>
  <c r="S1402" i="5"/>
  <c r="AB1402" i="5"/>
  <c r="T1402" i="5"/>
  <c r="AB1397" i="5"/>
  <c r="S1397" i="5"/>
  <c r="T1397" i="5"/>
  <c r="V1213" i="5"/>
  <c r="AB1213" i="5"/>
  <c r="S1590" i="5"/>
  <c r="T1590" i="5"/>
  <c r="R1585" i="5"/>
  <c r="S1574" i="5"/>
  <c r="T1574" i="5"/>
  <c r="R1569" i="5"/>
  <c r="X1558" i="5"/>
  <c r="X1556" i="5"/>
  <c r="X1554" i="5"/>
  <c r="X1552" i="5"/>
  <c r="X1550" i="5"/>
  <c r="X1548" i="5"/>
  <c r="X1546" i="5"/>
  <c r="S1542" i="5"/>
  <c r="T1542" i="5"/>
  <c r="AB1542" i="5"/>
  <c r="V1523" i="5"/>
  <c r="V1513" i="5"/>
  <c r="R1472" i="5"/>
  <c r="X1472" i="5"/>
  <c r="V1459" i="5"/>
  <c r="AB1459" i="5"/>
  <c r="R1449" i="5"/>
  <c r="X1449" i="5"/>
  <c r="R1440" i="5"/>
  <c r="X1440" i="5"/>
  <c r="V1427" i="5"/>
  <c r="AB1427" i="5"/>
  <c r="R1417" i="5"/>
  <c r="X1417" i="5"/>
  <c r="AB1405" i="5"/>
  <c r="S1405" i="5"/>
  <c r="R1331" i="5"/>
  <c r="X1331" i="5"/>
  <c r="R1315" i="5"/>
  <c r="X1315" i="5"/>
  <c r="R1299" i="5"/>
  <c r="X1299" i="5"/>
  <c r="R1283" i="5"/>
  <c r="X1283" i="5"/>
  <c r="R1267" i="5"/>
  <c r="X1267" i="5"/>
  <c r="R1251" i="5"/>
  <c r="X1251" i="5"/>
  <c r="F1760" i="5"/>
  <c r="F1756" i="5"/>
  <c r="F1752" i="5"/>
  <c r="F1748" i="5"/>
  <c r="F1744" i="5"/>
  <c r="F1740" i="5"/>
  <c r="F1736" i="5"/>
  <c r="F1732" i="5"/>
  <c r="F1728" i="5"/>
  <c r="F1724" i="5"/>
  <c r="S1723" i="5"/>
  <c r="F1720" i="5"/>
  <c r="S1719" i="5"/>
  <c r="F1716" i="5"/>
  <c r="S1715" i="5"/>
  <c r="F1712" i="5"/>
  <c r="S1711" i="5"/>
  <c r="F1708" i="5"/>
  <c r="S1707" i="5"/>
  <c r="F1704" i="5"/>
  <c r="S1703" i="5"/>
  <c r="F1700" i="5"/>
  <c r="S1699" i="5"/>
  <c r="F1696" i="5"/>
  <c r="S1695" i="5"/>
  <c r="H1693" i="5"/>
  <c r="S1691" i="5"/>
  <c r="H1689" i="5"/>
  <c r="S1687" i="5"/>
  <c r="H1685" i="5"/>
  <c r="S1683" i="5"/>
  <c r="H1681" i="5"/>
  <c r="S1679" i="5"/>
  <c r="H1677" i="5"/>
  <c r="S1675" i="5"/>
  <c r="H1673" i="5"/>
  <c r="S1671" i="5"/>
  <c r="H1669" i="5"/>
  <c r="S1667" i="5"/>
  <c r="H1665" i="5"/>
  <c r="S1663" i="5"/>
  <c r="H1661" i="5"/>
  <c r="S1659" i="5"/>
  <c r="H1657" i="5"/>
  <c r="F1656" i="5"/>
  <c r="S1655" i="5"/>
  <c r="H1653" i="5"/>
  <c r="S1651" i="5"/>
  <c r="H1649" i="5"/>
  <c r="S1647" i="5"/>
  <c r="H1645" i="5"/>
  <c r="S1643" i="5"/>
  <c r="H1641" i="5"/>
  <c r="S1639" i="5"/>
  <c r="H1637" i="5"/>
  <c r="S1635" i="5"/>
  <c r="H1633" i="5"/>
  <c r="S1631" i="5"/>
  <c r="H1629" i="5"/>
  <c r="S1627" i="5"/>
  <c r="H1625" i="5"/>
  <c r="S1623" i="5"/>
  <c r="H1621" i="5"/>
  <c r="S1619" i="5"/>
  <c r="H1617" i="5"/>
  <c r="S1615" i="5"/>
  <c r="H1613" i="5"/>
  <c r="S1611" i="5"/>
  <c r="H1609" i="5"/>
  <c r="S1607" i="5"/>
  <c r="H1605" i="5"/>
  <c r="S1603" i="5"/>
  <c r="S1599" i="5"/>
  <c r="S1595" i="5"/>
  <c r="X1593" i="5"/>
  <c r="X1590" i="5"/>
  <c r="X1589" i="5"/>
  <c r="X1584" i="5"/>
  <c r="AB1584" i="5"/>
  <c r="T1584" i="5"/>
  <c r="V1583" i="5"/>
  <c r="S1580" i="5"/>
  <c r="X1574" i="5"/>
  <c r="X1573" i="5"/>
  <c r="AB1568" i="5"/>
  <c r="T1568" i="5"/>
  <c r="V1567" i="5"/>
  <c r="S1564" i="5"/>
  <c r="R1558" i="5"/>
  <c r="R1556" i="5"/>
  <c r="R1554" i="5"/>
  <c r="R1552" i="5"/>
  <c r="R1550" i="5"/>
  <c r="R1548" i="5"/>
  <c r="R1546" i="5"/>
  <c r="V1543" i="5"/>
  <c r="R1540" i="5"/>
  <c r="X1540" i="5"/>
  <c r="V1537" i="5"/>
  <c r="X1534" i="5"/>
  <c r="S1530" i="5"/>
  <c r="T1530" i="5"/>
  <c r="AB1530" i="5"/>
  <c r="R1518" i="5"/>
  <c r="X1518" i="5"/>
  <c r="V1511" i="5"/>
  <c r="AB1511" i="5"/>
  <c r="R1500" i="5"/>
  <c r="X1500" i="5"/>
  <c r="R1497" i="5"/>
  <c r="X1497" i="5"/>
  <c r="V1495" i="5"/>
  <c r="AB1495" i="5"/>
  <c r="R1484" i="5"/>
  <c r="X1484" i="5"/>
  <c r="R1481" i="5"/>
  <c r="X1481" i="5"/>
  <c r="V1479" i="5"/>
  <c r="AB1479" i="5"/>
  <c r="R1469" i="5"/>
  <c r="R1460" i="5"/>
  <c r="X1460" i="5"/>
  <c r="V1447" i="5"/>
  <c r="AB1447" i="5"/>
  <c r="R1437" i="5"/>
  <c r="X1437" i="5"/>
  <c r="R1428" i="5"/>
  <c r="X1428" i="5"/>
  <c r="V1415" i="5"/>
  <c r="AB1415" i="5"/>
  <c r="V1369" i="5"/>
  <c r="R1627" i="5"/>
  <c r="R1623" i="5"/>
  <c r="R1619" i="5"/>
  <c r="R1615" i="5"/>
  <c r="R1611" i="5"/>
  <c r="R1607" i="5"/>
  <c r="R1603" i="5"/>
  <c r="R1599" i="5"/>
  <c r="R1595" i="5"/>
  <c r="R1589" i="5"/>
  <c r="S1578" i="5"/>
  <c r="T1578" i="5"/>
  <c r="R1573" i="5"/>
  <c r="S1562" i="5"/>
  <c r="T1562" i="5"/>
  <c r="V1531" i="5"/>
  <c r="R1528" i="5"/>
  <c r="X1528" i="5"/>
  <c r="V1525" i="5"/>
  <c r="X1522" i="5"/>
  <c r="V1517" i="5"/>
  <c r="R1512" i="5"/>
  <c r="X1512" i="5"/>
  <c r="V1467" i="5"/>
  <c r="AB1467" i="5"/>
  <c r="R1457" i="5"/>
  <c r="R1448" i="5"/>
  <c r="X1448" i="5"/>
  <c r="V1435" i="5"/>
  <c r="AB1435" i="5"/>
  <c r="R1425" i="5"/>
  <c r="R1416" i="5"/>
  <c r="X1416" i="5"/>
  <c r="V1401" i="5"/>
  <c r="T1396" i="5"/>
  <c r="AB1396" i="5"/>
  <c r="S1396" i="5"/>
  <c r="R1335" i="5"/>
  <c r="X1335" i="5"/>
  <c r="R1319" i="5"/>
  <c r="X1319" i="5"/>
  <c r="R1303" i="5"/>
  <c r="X1303" i="5"/>
  <c r="R1287" i="5"/>
  <c r="X1287" i="5"/>
  <c r="R1271" i="5"/>
  <c r="X1271" i="5"/>
  <c r="R1255" i="5"/>
  <c r="X1255" i="5"/>
  <c r="J1755" i="5"/>
  <c r="J1751" i="5"/>
  <c r="J1747" i="5"/>
  <c r="J1743" i="5"/>
  <c r="J1739" i="5"/>
  <c r="J1735" i="5"/>
  <c r="J1731" i="5"/>
  <c r="J1727" i="5"/>
  <c r="J1723" i="5"/>
  <c r="J1719" i="5"/>
  <c r="J1715" i="5"/>
  <c r="J1711" i="5"/>
  <c r="J1707" i="5"/>
  <c r="J1703" i="5"/>
  <c r="J1699" i="5"/>
  <c r="J1695" i="5"/>
  <c r="J1691" i="5"/>
  <c r="J1687" i="5"/>
  <c r="J1683" i="5"/>
  <c r="J1679" i="5"/>
  <c r="J1675" i="5"/>
  <c r="J1671" i="5"/>
  <c r="J1667" i="5"/>
  <c r="J1663" i="5"/>
  <c r="J1659" i="5"/>
  <c r="J1655" i="5"/>
  <c r="J1651" i="5"/>
  <c r="J1647" i="5"/>
  <c r="J1643" i="5"/>
  <c r="J1639" i="5"/>
  <c r="J1635" i="5"/>
  <c r="J1631" i="5"/>
  <c r="J1627" i="5"/>
  <c r="J1623" i="5"/>
  <c r="J1619" i="5"/>
  <c r="J1615" i="5"/>
  <c r="J1611" i="5"/>
  <c r="J1607" i="5"/>
  <c r="J1603" i="5"/>
  <c r="AB1588" i="5"/>
  <c r="T1588" i="5"/>
  <c r="V1587" i="5"/>
  <c r="X1578" i="5"/>
  <c r="AB1572" i="5"/>
  <c r="T1572" i="5"/>
  <c r="V1571" i="5"/>
  <c r="X1562" i="5"/>
  <c r="X1561" i="5"/>
  <c r="V1545" i="5"/>
  <c r="X1542" i="5"/>
  <c r="S1538" i="5"/>
  <c r="T1538" i="5"/>
  <c r="AB1538" i="5"/>
  <c r="AB1523" i="5"/>
  <c r="R1522" i="5"/>
  <c r="R1509" i="5"/>
  <c r="X1509" i="5"/>
  <c r="V1507" i="5"/>
  <c r="AB1507" i="5"/>
  <c r="R1496" i="5"/>
  <c r="X1496" i="5"/>
  <c r="R1493" i="5"/>
  <c r="X1493" i="5"/>
  <c r="V1491" i="5"/>
  <c r="AB1491" i="5"/>
  <c r="R1480" i="5"/>
  <c r="X1480" i="5"/>
  <c r="R1477" i="5"/>
  <c r="X1477" i="5"/>
  <c r="R1468" i="5"/>
  <c r="X1468" i="5"/>
  <c r="V1455" i="5"/>
  <c r="AB1455" i="5"/>
  <c r="R1445" i="5"/>
  <c r="X1445" i="5"/>
  <c r="R1436" i="5"/>
  <c r="X1436" i="5"/>
  <c r="V1423" i="5"/>
  <c r="AB1423" i="5"/>
  <c r="R1413" i="5"/>
  <c r="X1413" i="5"/>
  <c r="R1240" i="5"/>
  <c r="X1240" i="5"/>
  <c r="X1572" i="5"/>
  <c r="S1566" i="5"/>
  <c r="T1566" i="5"/>
  <c r="R1561" i="5"/>
  <c r="V1539" i="5"/>
  <c r="R1536" i="5"/>
  <c r="X1536" i="5"/>
  <c r="V1533" i="5"/>
  <c r="X1530" i="5"/>
  <c r="S1526" i="5"/>
  <c r="T1526" i="5"/>
  <c r="AB1526" i="5"/>
  <c r="V1521" i="5"/>
  <c r="R1516" i="5"/>
  <c r="X1516" i="5"/>
  <c r="V1475" i="5"/>
  <c r="AB1475" i="5"/>
  <c r="R1465" i="5"/>
  <c r="X1465" i="5"/>
  <c r="R1456" i="5"/>
  <c r="X1456" i="5"/>
  <c r="V1443" i="5"/>
  <c r="AB1443" i="5"/>
  <c r="R1433" i="5"/>
  <c r="X1433" i="5"/>
  <c r="R1424" i="5"/>
  <c r="X1424" i="5"/>
  <c r="V1411" i="5"/>
  <c r="AB1411" i="5"/>
  <c r="V1407" i="5"/>
  <c r="AB1407" i="5"/>
  <c r="R1387" i="5"/>
  <c r="X1387" i="5"/>
  <c r="X1370" i="5"/>
  <c r="R1370" i="5"/>
  <c r="V1368" i="5"/>
  <c r="R1339" i="5"/>
  <c r="X1339" i="5"/>
  <c r="R1323" i="5"/>
  <c r="X1323" i="5"/>
  <c r="R1307" i="5"/>
  <c r="X1307" i="5"/>
  <c r="R1291" i="5"/>
  <c r="X1291" i="5"/>
  <c r="R1275" i="5"/>
  <c r="X1275" i="5"/>
  <c r="R1259" i="5"/>
  <c r="X1259" i="5"/>
  <c r="R1243" i="5"/>
  <c r="X1243" i="5"/>
  <c r="V1591" i="5"/>
  <c r="S1588" i="5"/>
  <c r="X1582" i="5"/>
  <c r="X1581" i="5"/>
  <c r="AB1576" i="5"/>
  <c r="T1576" i="5"/>
  <c r="V1575" i="5"/>
  <c r="S1572" i="5"/>
  <c r="X1566" i="5"/>
  <c r="AB1560" i="5"/>
  <c r="T1560" i="5"/>
  <c r="V1559" i="5"/>
  <c r="V1557" i="5"/>
  <c r="V1555" i="5"/>
  <c r="V1553" i="5"/>
  <c r="V1551" i="5"/>
  <c r="V1549" i="5"/>
  <c r="V1547" i="5"/>
  <c r="S1546" i="5"/>
  <c r="T1546" i="5"/>
  <c r="AB1546" i="5"/>
  <c r="AB1531" i="5"/>
  <c r="R1530" i="5"/>
  <c r="V1527" i="5"/>
  <c r="AB1525" i="5"/>
  <c r="R1524" i="5"/>
  <c r="X1524" i="5"/>
  <c r="V1515" i="5"/>
  <c r="R1508" i="5"/>
  <c r="X1508" i="5"/>
  <c r="R1505" i="5"/>
  <c r="X1505" i="5"/>
  <c r="V1503" i="5"/>
  <c r="AB1503" i="5"/>
  <c r="R1492" i="5"/>
  <c r="X1492" i="5"/>
  <c r="R1489" i="5"/>
  <c r="V1487" i="5"/>
  <c r="AB1487" i="5"/>
  <c r="R1476" i="5"/>
  <c r="X1476" i="5"/>
  <c r="V1463" i="5"/>
  <c r="AB1463" i="5"/>
  <c r="R1453" i="5"/>
  <c r="X1453" i="5"/>
  <c r="R1444" i="5"/>
  <c r="X1444" i="5"/>
  <c r="V1431" i="5"/>
  <c r="AB1431" i="5"/>
  <c r="R1421" i="5"/>
  <c r="R1412" i="5"/>
  <c r="X1412" i="5"/>
  <c r="T1405" i="5"/>
  <c r="X1402" i="5"/>
  <c r="R1402" i="5"/>
  <c r="V1400" i="5"/>
  <c r="R1397" i="5"/>
  <c r="R1357" i="5"/>
  <c r="X1219" i="5"/>
  <c r="R1219" i="5"/>
  <c r="T1544" i="5"/>
  <c r="T1540" i="5"/>
  <c r="T1536" i="5"/>
  <c r="T1532" i="5"/>
  <c r="T1528" i="5"/>
  <c r="T1524" i="5"/>
  <c r="T1520" i="5"/>
  <c r="T1516" i="5"/>
  <c r="T1512" i="5"/>
  <c r="T1508" i="5"/>
  <c r="T1504" i="5"/>
  <c r="X1501" i="5"/>
  <c r="T1500" i="5"/>
  <c r="T1496" i="5"/>
  <c r="T1492" i="5"/>
  <c r="X1489" i="5"/>
  <c r="T1488" i="5"/>
  <c r="X1485" i="5"/>
  <c r="T1484" i="5"/>
  <c r="T1480" i="5"/>
  <c r="T1476" i="5"/>
  <c r="T1472" i="5"/>
  <c r="X1469" i="5"/>
  <c r="T1468" i="5"/>
  <c r="T1464" i="5"/>
  <c r="T1460" i="5"/>
  <c r="X1457" i="5"/>
  <c r="T1456" i="5"/>
  <c r="T1452" i="5"/>
  <c r="T1448" i="5"/>
  <c r="T1444" i="5"/>
  <c r="T1440" i="5"/>
  <c r="T1436" i="5"/>
  <c r="T1432" i="5"/>
  <c r="T1428" i="5"/>
  <c r="X1425" i="5"/>
  <c r="T1424" i="5"/>
  <c r="X1421" i="5"/>
  <c r="T1420" i="5"/>
  <c r="T1416" i="5"/>
  <c r="T1412" i="5"/>
  <c r="AB1401" i="5"/>
  <c r="T1400" i="5"/>
  <c r="AB1400" i="5"/>
  <c r="R1398" i="5"/>
  <c r="S1393" i="5"/>
  <c r="R1391" i="5"/>
  <c r="AB1382" i="5"/>
  <c r="X1373" i="5"/>
  <c r="X1372" i="5"/>
  <c r="AB1369" i="5"/>
  <c r="T1368" i="5"/>
  <c r="AB1368" i="5"/>
  <c r="R1366" i="5"/>
  <c r="R1365" i="5"/>
  <c r="R1364" i="5"/>
  <c r="R1353" i="5"/>
  <c r="V1352" i="5"/>
  <c r="R1344" i="5"/>
  <c r="X1344" i="5"/>
  <c r="R1340" i="5"/>
  <c r="X1340" i="5"/>
  <c r="R1336" i="5"/>
  <c r="R1332" i="5"/>
  <c r="X1332" i="5"/>
  <c r="R1328" i="5"/>
  <c r="X1328" i="5"/>
  <c r="R1324" i="5"/>
  <c r="X1324" i="5"/>
  <c r="R1320" i="5"/>
  <c r="X1320" i="5"/>
  <c r="R1316" i="5"/>
  <c r="X1316" i="5"/>
  <c r="R1312" i="5"/>
  <c r="R1308" i="5"/>
  <c r="X1308" i="5"/>
  <c r="R1304" i="5"/>
  <c r="R1300" i="5"/>
  <c r="R1296" i="5"/>
  <c r="X1296" i="5"/>
  <c r="R1292" i="5"/>
  <c r="X1292" i="5"/>
  <c r="R1288" i="5"/>
  <c r="X1288" i="5"/>
  <c r="R1284" i="5"/>
  <c r="R1280" i="5"/>
  <c r="X1280" i="5"/>
  <c r="R1276" i="5"/>
  <c r="R1272" i="5"/>
  <c r="R1268" i="5"/>
  <c r="X1268" i="5"/>
  <c r="R1264" i="5"/>
  <c r="X1264" i="5"/>
  <c r="R1260" i="5"/>
  <c r="X1260" i="5"/>
  <c r="R1256" i="5"/>
  <c r="X1256" i="5"/>
  <c r="R1252" i="5"/>
  <c r="R1248" i="5"/>
  <c r="X1248" i="5"/>
  <c r="R1244" i="5"/>
  <c r="X1244" i="5"/>
  <c r="S1221" i="5"/>
  <c r="T1221" i="5"/>
  <c r="AB1221" i="5"/>
  <c r="R1218" i="5"/>
  <c r="R1214" i="5"/>
  <c r="X1214" i="5"/>
  <c r="V1189" i="5"/>
  <c r="AB1189" i="5"/>
  <c r="S1544" i="5"/>
  <c r="S1540" i="5"/>
  <c r="S1536" i="5"/>
  <c r="S1532" i="5"/>
  <c r="S1528" i="5"/>
  <c r="S1524" i="5"/>
  <c r="AB1522" i="5"/>
  <c r="S1520" i="5"/>
  <c r="AB1518" i="5"/>
  <c r="S1516" i="5"/>
  <c r="AB1514" i="5"/>
  <c r="S1512" i="5"/>
  <c r="AB1510" i="5"/>
  <c r="S1508" i="5"/>
  <c r="AB1506" i="5"/>
  <c r="S1504" i="5"/>
  <c r="AB1502" i="5"/>
  <c r="S1500" i="5"/>
  <c r="AB1498" i="5"/>
  <c r="S1496" i="5"/>
  <c r="AB1494" i="5"/>
  <c r="S1492" i="5"/>
  <c r="AB1490" i="5"/>
  <c r="S1488" i="5"/>
  <c r="AB1486" i="5"/>
  <c r="S1484" i="5"/>
  <c r="AB1482" i="5"/>
  <c r="S1480" i="5"/>
  <c r="AB1478" i="5"/>
  <c r="AB1474" i="5"/>
  <c r="AB1470" i="5"/>
  <c r="AB1466" i="5"/>
  <c r="AB1462" i="5"/>
  <c r="AB1458" i="5"/>
  <c r="AB1454" i="5"/>
  <c r="AB1450" i="5"/>
  <c r="AB1446" i="5"/>
  <c r="AB1442" i="5"/>
  <c r="AB1438" i="5"/>
  <c r="AB1434" i="5"/>
  <c r="AB1430" i="5"/>
  <c r="AB1426" i="5"/>
  <c r="AB1422" i="5"/>
  <c r="AB1418" i="5"/>
  <c r="AB1414" i="5"/>
  <c r="AB1410" i="5"/>
  <c r="X1409" i="5"/>
  <c r="R1405" i="5"/>
  <c r="X1404" i="5"/>
  <c r="T1404" i="5"/>
  <c r="AB1404" i="5"/>
  <c r="R1395" i="5"/>
  <c r="R1393" i="5"/>
  <c r="AB1386" i="5"/>
  <c r="X1376" i="5"/>
  <c r="T1372" i="5"/>
  <c r="AB1372" i="5"/>
  <c r="V1356" i="5"/>
  <c r="T1352" i="5"/>
  <c r="AB1352" i="5"/>
  <c r="R1351" i="5"/>
  <c r="X1351" i="5"/>
  <c r="S1225" i="5"/>
  <c r="T1225" i="5"/>
  <c r="AB1225" i="5"/>
  <c r="R1187" i="5"/>
  <c r="AB1170" i="5"/>
  <c r="V1170" i="5"/>
  <c r="AB1162" i="5"/>
  <c r="V1162" i="5"/>
  <c r="AB1154" i="5"/>
  <c r="V1154" i="5"/>
  <c r="V1109" i="5"/>
  <c r="AB1109" i="5"/>
  <c r="X1406" i="5"/>
  <c r="S1404" i="5"/>
  <c r="R1399" i="5"/>
  <c r="R1396" i="5"/>
  <c r="X1381" i="5"/>
  <c r="T1378" i="5"/>
  <c r="V1377" i="5"/>
  <c r="AB1377" i="5"/>
  <c r="T1376" i="5"/>
  <c r="AB1376" i="5"/>
  <c r="T1373" i="5"/>
  <c r="R1367" i="5"/>
  <c r="V1360" i="5"/>
  <c r="T1356" i="5"/>
  <c r="AB1356" i="5"/>
  <c r="R1355" i="5"/>
  <c r="X1355" i="5"/>
  <c r="S1349" i="5"/>
  <c r="AB1349" i="5"/>
  <c r="S1229" i="5"/>
  <c r="T1229" i="5"/>
  <c r="AB1229" i="5"/>
  <c r="R1223" i="5"/>
  <c r="X1223" i="5"/>
  <c r="R1202" i="5"/>
  <c r="V1193" i="5"/>
  <c r="AB1193" i="5"/>
  <c r="V1181" i="5"/>
  <c r="AB1181" i="5"/>
  <c r="R1110" i="5"/>
  <c r="R1403" i="5"/>
  <c r="X1384" i="5"/>
  <c r="T1380" i="5"/>
  <c r="AB1380" i="5"/>
  <c r="R1371" i="5"/>
  <c r="X1364" i="5"/>
  <c r="T1360" i="5"/>
  <c r="AB1360" i="5"/>
  <c r="R1359" i="5"/>
  <c r="X1359" i="5"/>
  <c r="S1233" i="5"/>
  <c r="T1233" i="5"/>
  <c r="AB1233" i="5"/>
  <c r="R1227" i="5"/>
  <c r="X1227" i="5"/>
  <c r="R1224" i="5"/>
  <c r="X1224" i="5"/>
  <c r="AB1219" i="5"/>
  <c r="X1204" i="5"/>
  <c r="R1204" i="5"/>
  <c r="R1186" i="5"/>
  <c r="X1186" i="5"/>
  <c r="R1179" i="5"/>
  <c r="X1179" i="5"/>
  <c r="V1077" i="5"/>
  <c r="AB1077" i="5"/>
  <c r="T1522" i="5"/>
  <c r="T1518" i="5"/>
  <c r="T1514" i="5"/>
  <c r="T1510" i="5"/>
  <c r="X1510" i="5"/>
  <c r="T1506" i="5"/>
  <c r="X1506" i="5"/>
  <c r="T1502" i="5"/>
  <c r="X1502" i="5"/>
  <c r="T1498" i="5"/>
  <c r="X1498" i="5"/>
  <c r="T1494" i="5"/>
  <c r="X1494" i="5"/>
  <c r="T1490" i="5"/>
  <c r="X1490" i="5"/>
  <c r="T1486" i="5"/>
  <c r="X1486" i="5"/>
  <c r="T1482" i="5"/>
  <c r="X1482" i="5"/>
  <c r="T1478" i="5"/>
  <c r="X1478" i="5"/>
  <c r="T1474" i="5"/>
  <c r="X1474" i="5"/>
  <c r="T1470" i="5"/>
  <c r="X1470" i="5"/>
  <c r="T1466" i="5"/>
  <c r="X1466" i="5"/>
  <c r="T1462" i="5"/>
  <c r="X1462" i="5"/>
  <c r="T1458" i="5"/>
  <c r="X1458" i="5"/>
  <c r="T1454" i="5"/>
  <c r="X1454" i="5"/>
  <c r="T1450" i="5"/>
  <c r="X1450" i="5"/>
  <c r="T1446" i="5"/>
  <c r="X1446" i="5"/>
  <c r="T1442" i="5"/>
  <c r="X1442" i="5"/>
  <c r="T1438" i="5"/>
  <c r="X1438" i="5"/>
  <c r="T1434" i="5"/>
  <c r="X1434" i="5"/>
  <c r="T1430" i="5"/>
  <c r="X1430" i="5"/>
  <c r="T1426" i="5"/>
  <c r="X1426" i="5"/>
  <c r="T1422" i="5"/>
  <c r="X1422" i="5"/>
  <c r="T1418" i="5"/>
  <c r="X1418" i="5"/>
  <c r="T1414" i="5"/>
  <c r="X1414" i="5"/>
  <c r="T1410" i="5"/>
  <c r="X1410" i="5"/>
  <c r="R1409" i="5"/>
  <c r="AB1398" i="5"/>
  <c r="X1389" i="5"/>
  <c r="X1388" i="5"/>
  <c r="T1386" i="5"/>
  <c r="V1385" i="5"/>
  <c r="AB1385" i="5"/>
  <c r="T1384" i="5"/>
  <c r="AB1384" i="5"/>
  <c r="R1382" i="5"/>
  <c r="T1381" i="5"/>
  <c r="X1380" i="5"/>
  <c r="S1377" i="5"/>
  <c r="S1376" i="5"/>
  <c r="R1375" i="5"/>
  <c r="R1373" i="5"/>
  <c r="R1372" i="5"/>
  <c r="AB1366" i="5"/>
  <c r="T1364" i="5"/>
  <c r="AB1364" i="5"/>
  <c r="R1363" i="5"/>
  <c r="X1363" i="5"/>
  <c r="S1353" i="5"/>
  <c r="AB1353" i="5"/>
  <c r="S1237" i="5"/>
  <c r="T1237" i="5"/>
  <c r="AB1237" i="5"/>
  <c r="R1231" i="5"/>
  <c r="X1231" i="5"/>
  <c r="R1228" i="5"/>
  <c r="X1228" i="5"/>
  <c r="V1191" i="5"/>
  <c r="AB1191" i="5"/>
  <c r="V1125" i="5"/>
  <c r="AB1125" i="5"/>
  <c r="R1078" i="5"/>
  <c r="X1408" i="5"/>
  <c r="T1408" i="5"/>
  <c r="AB1408" i="5"/>
  <c r="R1406" i="5"/>
  <c r="X1405" i="5"/>
  <c r="X1393" i="5"/>
  <c r="X1392" i="5"/>
  <c r="T1388" i="5"/>
  <c r="AB1388" i="5"/>
  <c r="R1386" i="5"/>
  <c r="S1381" i="5"/>
  <c r="S1380" i="5"/>
  <c r="R1379" i="5"/>
  <c r="R1376" i="5"/>
  <c r="S1365" i="5"/>
  <c r="AB1365" i="5"/>
  <c r="S1357" i="5"/>
  <c r="AB1357" i="5"/>
  <c r="S1352" i="5"/>
  <c r="X1348" i="5"/>
  <c r="R1347" i="5"/>
  <c r="X1347" i="5"/>
  <c r="S1241" i="5"/>
  <c r="T1241" i="5"/>
  <c r="AB1241" i="5"/>
  <c r="R1235" i="5"/>
  <c r="X1235" i="5"/>
  <c r="R1232" i="5"/>
  <c r="X1232" i="5"/>
  <c r="AB1217" i="5"/>
  <c r="S1196" i="5"/>
  <c r="T1196" i="5"/>
  <c r="AB1196" i="5"/>
  <c r="R1178" i="5"/>
  <c r="X1178" i="5"/>
  <c r="AB1174" i="5"/>
  <c r="V1174" i="5"/>
  <c r="AB1166" i="5"/>
  <c r="V1166" i="5"/>
  <c r="AB1158" i="5"/>
  <c r="V1158" i="5"/>
  <c r="R1126" i="5"/>
  <c r="X1126" i="5"/>
  <c r="X1397" i="5"/>
  <c r="X1396" i="5"/>
  <c r="T1392" i="5"/>
  <c r="AB1392" i="5"/>
  <c r="R1383" i="5"/>
  <c r="R1381" i="5"/>
  <c r="S1361" i="5"/>
  <c r="AB1361" i="5"/>
  <c r="S1348" i="5"/>
  <c r="T1348" i="5"/>
  <c r="AB1348" i="5"/>
  <c r="S1345" i="5"/>
  <c r="AB1345" i="5"/>
  <c r="S1341" i="5"/>
  <c r="T1341" i="5"/>
  <c r="AB1341" i="5"/>
  <c r="S1337" i="5"/>
  <c r="T1337" i="5"/>
  <c r="AB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AB1269" i="5"/>
  <c r="S1265" i="5"/>
  <c r="T1265" i="5"/>
  <c r="AB1265" i="5"/>
  <c r="S1261" i="5"/>
  <c r="T1261" i="5"/>
  <c r="AB1261" i="5"/>
  <c r="S1257" i="5"/>
  <c r="T1257" i="5"/>
  <c r="AB1257" i="5"/>
  <c r="S1253" i="5"/>
  <c r="T1253" i="5"/>
  <c r="AB1253" i="5"/>
  <c r="S1249" i="5"/>
  <c r="T1249" i="5"/>
  <c r="AB1249" i="5"/>
  <c r="S1245" i="5"/>
  <c r="T1245" i="5"/>
  <c r="AB1245" i="5"/>
  <c r="R1239" i="5"/>
  <c r="X1239" i="5"/>
  <c r="R1236" i="5"/>
  <c r="X1236" i="5"/>
  <c r="R1203" i="5"/>
  <c r="X1203" i="5"/>
  <c r="R1199" i="5"/>
  <c r="AB1194" i="5"/>
  <c r="V1194" i="5"/>
  <c r="V1141" i="5"/>
  <c r="AB1141" i="5"/>
  <c r="V1093" i="5"/>
  <c r="AB1093" i="5"/>
  <c r="AB1344" i="5"/>
  <c r="AB1340" i="5"/>
  <c r="AB1336" i="5"/>
  <c r="AB1332" i="5"/>
  <c r="AB1328" i="5"/>
  <c r="AB1324" i="5"/>
  <c r="AB1320" i="5"/>
  <c r="AB1316" i="5"/>
  <c r="AB1312" i="5"/>
  <c r="AB1308" i="5"/>
  <c r="AB1304" i="5"/>
  <c r="AB1300" i="5"/>
  <c r="AB1296" i="5"/>
  <c r="AB1292" i="5"/>
  <c r="AB1288" i="5"/>
  <c r="AB1284" i="5"/>
  <c r="AB1280" i="5"/>
  <c r="AB1276" i="5"/>
  <c r="AB1272" i="5"/>
  <c r="AB1268" i="5"/>
  <c r="AB1264" i="5"/>
  <c r="AB1260" i="5"/>
  <c r="AB1256" i="5"/>
  <c r="AB1252" i="5"/>
  <c r="AB1248" i="5"/>
  <c r="AB1244" i="5"/>
  <c r="AB1240" i="5"/>
  <c r="AB1236" i="5"/>
  <c r="AB1232" i="5"/>
  <c r="AB1228" i="5"/>
  <c r="AB1224" i="5"/>
  <c r="AB1220" i="5"/>
  <c r="X1200" i="5"/>
  <c r="V1198" i="5"/>
  <c r="S1192" i="5"/>
  <c r="T1192" i="5"/>
  <c r="AB1187" i="5"/>
  <c r="AB1182" i="5"/>
  <c r="AB1179" i="5"/>
  <c r="X1336" i="5"/>
  <c r="X1312" i="5"/>
  <c r="X1304" i="5"/>
  <c r="X1300" i="5"/>
  <c r="X1284" i="5"/>
  <c r="X1276" i="5"/>
  <c r="X1272" i="5"/>
  <c r="X1252" i="5"/>
  <c r="R1242" i="5"/>
  <c r="R1238" i="5"/>
  <c r="R1234" i="5"/>
  <c r="R1230" i="5"/>
  <c r="R1226" i="5"/>
  <c r="R1222" i="5"/>
  <c r="AB1218" i="5"/>
  <c r="S1212" i="5"/>
  <c r="T1212" i="5"/>
  <c r="X1196" i="5"/>
  <c r="R1195" i="5"/>
  <c r="X1195" i="5"/>
  <c r="R1146" i="5"/>
  <c r="V1145" i="5"/>
  <c r="AB1145" i="5"/>
  <c r="R1130" i="5"/>
  <c r="X1130" i="5"/>
  <c r="V1129" i="5"/>
  <c r="AB1129" i="5"/>
  <c r="R1114" i="5"/>
  <c r="V1113" i="5"/>
  <c r="AB1113" i="5"/>
  <c r="R1098" i="5"/>
  <c r="X1098" i="5"/>
  <c r="V1097" i="5"/>
  <c r="AB1097" i="5"/>
  <c r="R1082" i="5"/>
  <c r="X1082" i="5"/>
  <c r="V1081" i="5"/>
  <c r="AB1081" i="5"/>
  <c r="X1063" i="5"/>
  <c r="R1063" i="5"/>
  <c r="AB968" i="5"/>
  <c r="V968" i="5"/>
  <c r="R838" i="5"/>
  <c r="X1218" i="5"/>
  <c r="V1216" i="5"/>
  <c r="R1196" i="5"/>
  <c r="R1190" i="5"/>
  <c r="X1190" i="5"/>
  <c r="R1188" i="5"/>
  <c r="X1188" i="5"/>
  <c r="R1180" i="5"/>
  <c r="R1050" i="5"/>
  <c r="X1050" i="5"/>
  <c r="X1365" i="5"/>
  <c r="X1361" i="5"/>
  <c r="X1357" i="5"/>
  <c r="X1353" i="5"/>
  <c r="X1349" i="5"/>
  <c r="X1345" i="5"/>
  <c r="T1344" i="5"/>
  <c r="X1341" i="5"/>
  <c r="T1340" i="5"/>
  <c r="X1337" i="5"/>
  <c r="T1336" i="5"/>
  <c r="X1333" i="5"/>
  <c r="T1332" i="5"/>
  <c r="X1329" i="5"/>
  <c r="T1328" i="5"/>
  <c r="X1325" i="5"/>
  <c r="T1324" i="5"/>
  <c r="X1321" i="5"/>
  <c r="T1320" i="5"/>
  <c r="X1317" i="5"/>
  <c r="T1316" i="5"/>
  <c r="X1313" i="5"/>
  <c r="T1312" i="5"/>
  <c r="X1309" i="5"/>
  <c r="T1308" i="5"/>
  <c r="X1305" i="5"/>
  <c r="T1304" i="5"/>
  <c r="X1301" i="5"/>
  <c r="T1300" i="5"/>
  <c r="X1297" i="5"/>
  <c r="T1296" i="5"/>
  <c r="X1293" i="5"/>
  <c r="T1292" i="5"/>
  <c r="X1289" i="5"/>
  <c r="T1288" i="5"/>
  <c r="X1285" i="5"/>
  <c r="T1284" i="5"/>
  <c r="X1281" i="5"/>
  <c r="T1280" i="5"/>
  <c r="X1277" i="5"/>
  <c r="T1276" i="5"/>
  <c r="X1273" i="5"/>
  <c r="T1272" i="5"/>
  <c r="X1269" i="5"/>
  <c r="T1268" i="5"/>
  <c r="X1265" i="5"/>
  <c r="T1264" i="5"/>
  <c r="X1261" i="5"/>
  <c r="T1260" i="5"/>
  <c r="X1257" i="5"/>
  <c r="T1256" i="5"/>
  <c r="X1253" i="5"/>
  <c r="T1252" i="5"/>
  <c r="X1249" i="5"/>
  <c r="T1248" i="5"/>
  <c r="X1245" i="5"/>
  <c r="T1244" i="5"/>
  <c r="X1241" i="5"/>
  <c r="T1240" i="5"/>
  <c r="X1237" i="5"/>
  <c r="T1236" i="5"/>
  <c r="X1233" i="5"/>
  <c r="T1232" i="5"/>
  <c r="X1229" i="5"/>
  <c r="T1228" i="5"/>
  <c r="X1225" i="5"/>
  <c r="T1224" i="5"/>
  <c r="X1221" i="5"/>
  <c r="S1216" i="5"/>
  <c r="R1212" i="5"/>
  <c r="V1209" i="5"/>
  <c r="R1192" i="5"/>
  <c r="V1185" i="5"/>
  <c r="R1182" i="5"/>
  <c r="X1182" i="5"/>
  <c r="V1177" i="5"/>
  <c r="R1150" i="5"/>
  <c r="X1150" i="5"/>
  <c r="V1149" i="5"/>
  <c r="AB1149" i="5"/>
  <c r="R1134" i="5"/>
  <c r="V1133" i="5"/>
  <c r="AB1133" i="5"/>
  <c r="R1118" i="5"/>
  <c r="V1117" i="5"/>
  <c r="AB1117" i="5"/>
  <c r="R1102" i="5"/>
  <c r="V1101" i="5"/>
  <c r="AB1101" i="5"/>
  <c r="R1086" i="5"/>
  <c r="X1086" i="5"/>
  <c r="V1085" i="5"/>
  <c r="AB1085" i="5"/>
  <c r="R1070" i="5"/>
  <c r="V1069" i="5"/>
  <c r="AB1069" i="5"/>
  <c r="R1033" i="5"/>
  <c r="X1033" i="5"/>
  <c r="X978" i="5"/>
  <c r="R978" i="5"/>
  <c r="R879" i="5"/>
  <c r="R1211" i="5"/>
  <c r="X1211" i="5"/>
  <c r="S1208" i="5"/>
  <c r="T1208" i="5"/>
  <c r="V1205" i="5"/>
  <c r="AB1186" i="5"/>
  <c r="AB1178" i="5"/>
  <c r="V1173" i="5"/>
  <c r="AB1173" i="5"/>
  <c r="V1169" i="5"/>
  <c r="AB1169" i="5"/>
  <c r="V1165" i="5"/>
  <c r="AB1165" i="5"/>
  <c r="V1161" i="5"/>
  <c r="AB1161" i="5"/>
  <c r="V1157" i="5"/>
  <c r="AB1157" i="5"/>
  <c r="V1153" i="5"/>
  <c r="AB1153" i="5"/>
  <c r="R1067" i="5"/>
  <c r="R1215" i="5"/>
  <c r="X1215" i="5"/>
  <c r="R1210" i="5"/>
  <c r="X1210" i="5"/>
  <c r="S1204" i="5"/>
  <c r="T1204" i="5"/>
  <c r="V1201" i="5"/>
  <c r="X1199" i="5"/>
  <c r="X1187" i="5"/>
  <c r="R1183" i="5"/>
  <c r="X1183" i="5"/>
  <c r="R1175" i="5"/>
  <c r="X1175" i="5"/>
  <c r="R1171" i="5"/>
  <c r="R1167" i="5"/>
  <c r="X1167" i="5"/>
  <c r="R1163" i="5"/>
  <c r="R1159" i="5"/>
  <c r="X1159" i="5"/>
  <c r="R1155" i="5"/>
  <c r="R1151" i="5"/>
  <c r="X1151" i="5"/>
  <c r="R1138" i="5"/>
  <c r="V1137" i="5"/>
  <c r="AB1137" i="5"/>
  <c r="R1122" i="5"/>
  <c r="V1121" i="5"/>
  <c r="AB1121" i="5"/>
  <c r="R1106" i="5"/>
  <c r="V1105" i="5"/>
  <c r="AB1105" i="5"/>
  <c r="R1090" i="5"/>
  <c r="X1090" i="5"/>
  <c r="V1089" i="5"/>
  <c r="AB1089" i="5"/>
  <c r="R1074" i="5"/>
  <c r="V1073" i="5"/>
  <c r="AB1073" i="5"/>
  <c r="R1049" i="5"/>
  <c r="X1049" i="5"/>
  <c r="T898" i="5"/>
  <c r="AB898" i="5"/>
  <c r="S898" i="5"/>
  <c r="R895" i="5"/>
  <c r="X1208" i="5"/>
  <c r="R1207" i="5"/>
  <c r="X1207" i="5"/>
  <c r="V1206" i="5"/>
  <c r="AB1205" i="5"/>
  <c r="AB1204" i="5"/>
  <c r="AB1203" i="5"/>
  <c r="X1202" i="5"/>
  <c r="S1200" i="5"/>
  <c r="T1200" i="5"/>
  <c r="V1197" i="5"/>
  <c r="R1184" i="5"/>
  <c r="X1184" i="5"/>
  <c r="R1176" i="5"/>
  <c r="R999" i="5"/>
  <c r="X1171" i="5"/>
  <c r="X1163" i="5"/>
  <c r="X1155" i="5"/>
  <c r="T1067" i="5"/>
  <c r="X1067" i="5"/>
  <c r="V1065" i="5"/>
  <c r="S1060" i="5"/>
  <c r="V1056" i="5"/>
  <c r="V1044" i="5"/>
  <c r="S1039" i="5"/>
  <c r="T1039" i="5"/>
  <c r="R1034" i="5"/>
  <c r="X1034" i="5"/>
  <c r="R1019" i="5"/>
  <c r="X1019" i="5"/>
  <c r="R1017" i="5"/>
  <c r="X1017" i="5"/>
  <c r="V1016" i="5"/>
  <c r="R931" i="5"/>
  <c r="AB883" i="5"/>
  <c r="V883" i="5"/>
  <c r="R1037" i="5"/>
  <c r="X1037" i="5"/>
  <c r="R1007" i="5"/>
  <c r="R1005" i="5"/>
  <c r="X1005" i="5"/>
  <c r="V1004" i="5"/>
  <c r="X997" i="5"/>
  <c r="R997" i="5"/>
  <c r="AB992" i="5"/>
  <c r="V992" i="5"/>
  <c r="X954" i="5"/>
  <c r="R954" i="5"/>
  <c r="X946" i="5"/>
  <c r="R946" i="5"/>
  <c r="T926" i="5"/>
  <c r="AB926" i="5"/>
  <c r="S926" i="5"/>
  <c r="AB867" i="5"/>
  <c r="V867" i="5"/>
  <c r="AB862" i="5"/>
  <c r="S862" i="5"/>
  <c r="T862" i="5"/>
  <c r="X1212" i="5"/>
  <c r="X1192" i="5"/>
  <c r="X1180" i="5"/>
  <c r="X1176" i="5"/>
  <c r="X1147" i="5"/>
  <c r="X1143" i="5"/>
  <c r="X1139" i="5"/>
  <c r="X1135" i="5"/>
  <c r="X1131" i="5"/>
  <c r="X1127" i="5"/>
  <c r="X1123" i="5"/>
  <c r="X1119" i="5"/>
  <c r="X1115" i="5"/>
  <c r="X1111" i="5"/>
  <c r="X1107" i="5"/>
  <c r="X1103" i="5"/>
  <c r="X1099" i="5"/>
  <c r="X1095" i="5"/>
  <c r="X1091" i="5"/>
  <c r="X1087" i="5"/>
  <c r="X1083" i="5"/>
  <c r="X1079" i="5"/>
  <c r="X1075" i="5"/>
  <c r="X1071" i="5"/>
  <c r="AB1066" i="5"/>
  <c r="S1055" i="5"/>
  <c r="T1055" i="5"/>
  <c r="V1052" i="5"/>
  <c r="V1048" i="5"/>
  <c r="S1043" i="5"/>
  <c r="T1043" i="5"/>
  <c r="R1038" i="5"/>
  <c r="X1038" i="5"/>
  <c r="V1032" i="5"/>
  <c r="R1025" i="5"/>
  <c r="X1025" i="5"/>
  <c r="V1024" i="5"/>
  <c r="AB1004" i="5"/>
  <c r="T997" i="5"/>
  <c r="AB997" i="5"/>
  <c r="X986" i="5"/>
  <c r="R986" i="5"/>
  <c r="AB976" i="5"/>
  <c r="V976" i="5"/>
  <c r="X962" i="5"/>
  <c r="R962" i="5"/>
  <c r="X940" i="5"/>
  <c r="R940" i="5"/>
  <c r="X1068" i="5"/>
  <c r="X1062" i="5"/>
  <c r="R1058" i="5"/>
  <c r="X1058" i="5"/>
  <c r="V1057" i="5"/>
  <c r="T1056" i="5"/>
  <c r="R1041" i="5"/>
  <c r="X1041" i="5"/>
  <c r="S1027" i="5"/>
  <c r="T1027" i="5"/>
  <c r="AB1027" i="5"/>
  <c r="R1015" i="5"/>
  <c r="X1015" i="5"/>
  <c r="R1013" i="5"/>
  <c r="X1013" i="5"/>
  <c r="V1012" i="5"/>
  <c r="X942" i="5"/>
  <c r="R942" i="5"/>
  <c r="V846" i="5"/>
  <c r="T1188" i="5"/>
  <c r="T1184" i="5"/>
  <c r="T1180" i="5"/>
  <c r="T1176" i="5"/>
  <c r="T1172" i="5"/>
  <c r="X1172" i="5"/>
  <c r="T1168" i="5"/>
  <c r="X1168" i="5"/>
  <c r="T1164" i="5"/>
  <c r="X1164" i="5"/>
  <c r="T1160" i="5"/>
  <c r="X1160" i="5"/>
  <c r="T1156" i="5"/>
  <c r="X1156" i="5"/>
  <c r="T1152" i="5"/>
  <c r="X1152" i="5"/>
  <c r="T1148" i="5"/>
  <c r="X1148" i="5"/>
  <c r="R1147" i="5"/>
  <c r="T1144" i="5"/>
  <c r="X1144" i="5"/>
  <c r="R1143" i="5"/>
  <c r="T1140" i="5"/>
  <c r="X1140" i="5"/>
  <c r="R1139" i="5"/>
  <c r="T1136" i="5"/>
  <c r="X1136" i="5"/>
  <c r="R1135" i="5"/>
  <c r="T1132" i="5"/>
  <c r="X1132" i="5"/>
  <c r="R1131" i="5"/>
  <c r="T1128" i="5"/>
  <c r="X1128" i="5"/>
  <c r="R1127" i="5"/>
  <c r="T1124" i="5"/>
  <c r="X1124" i="5"/>
  <c r="R1123" i="5"/>
  <c r="T1120" i="5"/>
  <c r="X1120" i="5"/>
  <c r="R1119" i="5"/>
  <c r="T1116" i="5"/>
  <c r="X1116" i="5"/>
  <c r="R1115" i="5"/>
  <c r="T1112" i="5"/>
  <c r="X1112" i="5"/>
  <c r="R1111" i="5"/>
  <c r="T1108" i="5"/>
  <c r="X1108" i="5"/>
  <c r="R1107" i="5"/>
  <c r="T1104" i="5"/>
  <c r="X1104" i="5"/>
  <c r="R1103" i="5"/>
  <c r="T1100" i="5"/>
  <c r="X1100" i="5"/>
  <c r="R1099" i="5"/>
  <c r="T1096" i="5"/>
  <c r="X1096" i="5"/>
  <c r="R1095" i="5"/>
  <c r="T1092" i="5"/>
  <c r="X1092" i="5"/>
  <c r="R1091" i="5"/>
  <c r="T1088" i="5"/>
  <c r="X1088" i="5"/>
  <c r="R1087" i="5"/>
  <c r="T1084" i="5"/>
  <c r="X1084" i="5"/>
  <c r="R1083" i="5"/>
  <c r="T1080" i="5"/>
  <c r="X1080" i="5"/>
  <c r="R1079" i="5"/>
  <c r="T1076" i="5"/>
  <c r="X1076" i="5"/>
  <c r="R1075" i="5"/>
  <c r="T1072" i="5"/>
  <c r="X1072" i="5"/>
  <c r="R1071" i="5"/>
  <c r="S1062" i="5"/>
  <c r="S1056" i="5"/>
  <c r="S1051" i="5"/>
  <c r="T1051" i="5"/>
  <c r="S1047" i="5"/>
  <c r="T1047" i="5"/>
  <c r="R1042" i="5"/>
  <c r="X1042" i="5"/>
  <c r="V1036" i="5"/>
  <c r="S1031" i="5"/>
  <c r="T1031" i="5"/>
  <c r="R1029" i="5"/>
  <c r="X1029" i="5"/>
  <c r="AB1012" i="5"/>
  <c r="R1003" i="5"/>
  <c r="X1003" i="5"/>
  <c r="R1001" i="5"/>
  <c r="X1001" i="5"/>
  <c r="V1000" i="5"/>
  <c r="X970" i="5"/>
  <c r="R970" i="5"/>
  <c r="AB952" i="5"/>
  <c r="V952" i="5"/>
  <c r="V922" i="5"/>
  <c r="T886" i="5"/>
  <c r="AB886" i="5"/>
  <c r="S886" i="5"/>
  <c r="AB1150" i="5"/>
  <c r="AB1146" i="5"/>
  <c r="AB1142" i="5"/>
  <c r="AB1138" i="5"/>
  <c r="AB1134" i="5"/>
  <c r="AB1130" i="5"/>
  <c r="AB1126" i="5"/>
  <c r="AB1122" i="5"/>
  <c r="AB1118" i="5"/>
  <c r="AB1114" i="5"/>
  <c r="AB1110" i="5"/>
  <c r="AB1106" i="5"/>
  <c r="AB1102" i="5"/>
  <c r="AB1098" i="5"/>
  <c r="AB1094" i="5"/>
  <c r="AB1090" i="5"/>
  <c r="AB1086" i="5"/>
  <c r="AB1082" i="5"/>
  <c r="AB1078" i="5"/>
  <c r="AB1074" i="5"/>
  <c r="AB1070" i="5"/>
  <c r="R1062" i="5"/>
  <c r="R1061" i="5"/>
  <c r="R1054" i="5"/>
  <c r="X1054" i="5"/>
  <c r="V1053" i="5"/>
  <c r="T1052" i="5"/>
  <c r="R1045" i="5"/>
  <c r="X1045" i="5"/>
  <c r="R1023" i="5"/>
  <c r="X1023" i="5"/>
  <c r="R1021" i="5"/>
  <c r="X1021" i="5"/>
  <c r="V1020" i="5"/>
  <c r="AB984" i="5"/>
  <c r="V984" i="5"/>
  <c r="AB960" i="5"/>
  <c r="V960" i="5"/>
  <c r="AB944" i="5"/>
  <c r="V944" i="5"/>
  <c r="X938" i="5"/>
  <c r="R938" i="5"/>
  <c r="S932" i="5"/>
  <c r="T932" i="5"/>
  <c r="AB927" i="5"/>
  <c r="V927" i="5"/>
  <c r="R925" i="5"/>
  <c r="X925" i="5"/>
  <c r="T870" i="5"/>
  <c r="AB870" i="5"/>
  <c r="S870" i="5"/>
  <c r="X1146" i="5"/>
  <c r="X1142" i="5"/>
  <c r="X1138" i="5"/>
  <c r="X1134" i="5"/>
  <c r="X1122" i="5"/>
  <c r="X1118" i="5"/>
  <c r="X1114" i="5"/>
  <c r="X1110" i="5"/>
  <c r="X1106" i="5"/>
  <c r="X1102" i="5"/>
  <c r="X1078" i="5"/>
  <c r="X1074" i="5"/>
  <c r="X1070" i="5"/>
  <c r="R1068" i="5"/>
  <c r="AB1065" i="5"/>
  <c r="R1046" i="5"/>
  <c r="X1046" i="5"/>
  <c r="V1040" i="5"/>
  <c r="S1035" i="5"/>
  <c r="T1035" i="5"/>
  <c r="V1028" i="5"/>
  <c r="R1011" i="5"/>
  <c r="X1011" i="5"/>
  <c r="R1009" i="5"/>
  <c r="X1009" i="5"/>
  <c r="V1008" i="5"/>
  <c r="X994" i="5"/>
  <c r="R994" i="5"/>
  <c r="T906" i="5"/>
  <c r="AB906" i="5"/>
  <c r="S906" i="5"/>
  <c r="R903" i="5"/>
  <c r="V830" i="5"/>
  <c r="AB830" i="5"/>
  <c r="AB994" i="5"/>
  <c r="R990" i="5"/>
  <c r="X989" i="5"/>
  <c r="AB986" i="5"/>
  <c r="R982" i="5"/>
  <c r="X981" i="5"/>
  <c r="AB978" i="5"/>
  <c r="R974" i="5"/>
  <c r="X973" i="5"/>
  <c r="AB970" i="5"/>
  <c r="R966" i="5"/>
  <c r="X965" i="5"/>
  <c r="AB962" i="5"/>
  <c r="R958" i="5"/>
  <c r="X957" i="5"/>
  <c r="AB954" i="5"/>
  <c r="R950" i="5"/>
  <c r="X949" i="5"/>
  <c r="AB946" i="5"/>
  <c r="X941" i="5"/>
  <c r="AB938" i="5"/>
  <c r="S928" i="5"/>
  <c r="T928" i="5"/>
  <c r="AB923" i="5"/>
  <c r="T922" i="5"/>
  <c r="AB922" i="5"/>
  <c r="R921" i="5"/>
  <c r="X918" i="5"/>
  <c r="R892" i="5"/>
  <c r="X892" i="5"/>
  <c r="V890" i="5"/>
  <c r="R876" i="5"/>
  <c r="X876" i="5"/>
  <c r="V874" i="5"/>
  <c r="AB846" i="5"/>
  <c r="S825" i="5"/>
  <c r="T825" i="5"/>
  <c r="AB825" i="5"/>
  <c r="X815" i="5"/>
  <c r="R815" i="5"/>
  <c r="AB799" i="5"/>
  <c r="S799" i="5"/>
  <c r="T799" i="5"/>
  <c r="AB1023" i="5"/>
  <c r="AB1019" i="5"/>
  <c r="AB1015" i="5"/>
  <c r="AB1011" i="5"/>
  <c r="AB1007" i="5"/>
  <c r="AB1003" i="5"/>
  <c r="AB999" i="5"/>
  <c r="X998" i="5"/>
  <c r="V937" i="5"/>
  <c r="X932" i="5"/>
  <c r="S924" i="5"/>
  <c r="T924" i="5"/>
  <c r="AB919" i="5"/>
  <c r="T918" i="5"/>
  <c r="AB918" i="5"/>
  <c r="R917" i="5"/>
  <c r="X914" i="5"/>
  <c r="AB907" i="5"/>
  <c r="AB899" i="5"/>
  <c r="T890" i="5"/>
  <c r="AB890" i="5"/>
  <c r="AB887" i="5"/>
  <c r="T874" i="5"/>
  <c r="AB874" i="5"/>
  <c r="AB871" i="5"/>
  <c r="R753" i="5"/>
  <c r="X1059" i="5"/>
  <c r="T1058" i="5"/>
  <c r="X1055" i="5"/>
  <c r="T1054" i="5"/>
  <c r="X1051" i="5"/>
  <c r="T1050" i="5"/>
  <c r="X1047" i="5"/>
  <c r="T1046" i="5"/>
  <c r="X1043" i="5"/>
  <c r="T1042" i="5"/>
  <c r="X1039" i="5"/>
  <c r="T1038" i="5"/>
  <c r="X1035" i="5"/>
  <c r="T1034" i="5"/>
  <c r="X1031" i="5"/>
  <c r="T1030" i="5"/>
  <c r="X1030" i="5"/>
  <c r="X1027" i="5"/>
  <c r="T1026" i="5"/>
  <c r="X1026" i="5"/>
  <c r="T1022" i="5"/>
  <c r="X1022" i="5"/>
  <c r="T1018" i="5"/>
  <c r="X1018" i="5"/>
  <c r="T1014" i="5"/>
  <c r="X1014" i="5"/>
  <c r="T1010" i="5"/>
  <c r="X1010" i="5"/>
  <c r="X1007" i="5"/>
  <c r="T1006" i="5"/>
  <c r="X1006" i="5"/>
  <c r="T1002" i="5"/>
  <c r="X1002" i="5"/>
  <c r="X999" i="5"/>
  <c r="X991" i="5"/>
  <c r="AB988" i="5"/>
  <c r="X983" i="5"/>
  <c r="AB980" i="5"/>
  <c r="X975" i="5"/>
  <c r="AB972" i="5"/>
  <c r="X967" i="5"/>
  <c r="AB964" i="5"/>
  <c r="X959" i="5"/>
  <c r="AB956" i="5"/>
  <c r="X951" i="5"/>
  <c r="AB948" i="5"/>
  <c r="X943" i="5"/>
  <c r="AB940" i="5"/>
  <c r="AB937" i="5"/>
  <c r="R932" i="5"/>
  <c r="R930" i="5"/>
  <c r="X928" i="5"/>
  <c r="V923" i="5"/>
  <c r="S920" i="5"/>
  <c r="T920" i="5"/>
  <c r="X915" i="5"/>
  <c r="AB915" i="5"/>
  <c r="T914" i="5"/>
  <c r="AB914" i="5"/>
  <c r="R913" i="5"/>
  <c r="X910" i="5"/>
  <c r="R909" i="5"/>
  <c r="R904" i="5"/>
  <c r="X904" i="5"/>
  <c r="V902" i="5"/>
  <c r="R901" i="5"/>
  <c r="X901" i="5"/>
  <c r="R896" i="5"/>
  <c r="X896" i="5"/>
  <c r="V894" i="5"/>
  <c r="R880" i="5"/>
  <c r="X880" i="5"/>
  <c r="V878" i="5"/>
  <c r="V864" i="5"/>
  <c r="AB864" i="5"/>
  <c r="S859" i="5"/>
  <c r="AB859" i="5"/>
  <c r="S843" i="5"/>
  <c r="AB843" i="5"/>
  <c r="X837" i="5"/>
  <c r="R837" i="5"/>
  <c r="AB815" i="5"/>
  <c r="S815" i="5"/>
  <c r="T815" i="5"/>
  <c r="V798" i="5"/>
  <c r="AB798" i="5"/>
  <c r="X993" i="5"/>
  <c r="X977" i="5"/>
  <c r="X969" i="5"/>
  <c r="X953" i="5"/>
  <c r="S938" i="5"/>
  <c r="R926" i="5"/>
  <c r="X924" i="5"/>
  <c r="V919" i="5"/>
  <c r="S916" i="5"/>
  <c r="T916" i="5"/>
  <c r="X911" i="5"/>
  <c r="AB911" i="5"/>
  <c r="T910" i="5"/>
  <c r="AB910" i="5"/>
  <c r="T902" i="5"/>
  <c r="AB902" i="5"/>
  <c r="T894" i="5"/>
  <c r="AB894" i="5"/>
  <c r="X891" i="5"/>
  <c r="AB891" i="5"/>
  <c r="T878" i="5"/>
  <c r="AB878" i="5"/>
  <c r="X875" i="5"/>
  <c r="AB875" i="5"/>
  <c r="X862" i="5"/>
  <c r="R862" i="5"/>
  <c r="R857" i="5"/>
  <c r="S851" i="5"/>
  <c r="AB851" i="5"/>
  <c r="X831" i="5"/>
  <c r="R831" i="5"/>
  <c r="S793" i="5"/>
  <c r="T793" i="5"/>
  <c r="AB793" i="5"/>
  <c r="R1030" i="5"/>
  <c r="R1026" i="5"/>
  <c r="T1023" i="5"/>
  <c r="R1022" i="5"/>
  <c r="T1019" i="5"/>
  <c r="R1018" i="5"/>
  <c r="T1015" i="5"/>
  <c r="R1014" i="5"/>
  <c r="T1011" i="5"/>
  <c r="R1010" i="5"/>
  <c r="T1007" i="5"/>
  <c r="R1006" i="5"/>
  <c r="T1003" i="5"/>
  <c r="R1002" i="5"/>
  <c r="T999" i="5"/>
  <c r="R998" i="5"/>
  <c r="AB995" i="5"/>
  <c r="AB990" i="5"/>
  <c r="X988" i="5"/>
  <c r="X985" i="5"/>
  <c r="AB982" i="5"/>
  <c r="X980" i="5"/>
  <c r="AB974" i="5"/>
  <c r="X972" i="5"/>
  <c r="AB966" i="5"/>
  <c r="X964" i="5"/>
  <c r="X961" i="5"/>
  <c r="AB958" i="5"/>
  <c r="X956" i="5"/>
  <c r="AB950" i="5"/>
  <c r="X948" i="5"/>
  <c r="X945" i="5"/>
  <c r="AB942" i="5"/>
  <c r="S936" i="5"/>
  <c r="T936" i="5"/>
  <c r="X934" i="5"/>
  <c r="R924" i="5"/>
  <c r="X920" i="5"/>
  <c r="S918" i="5"/>
  <c r="R915" i="5"/>
  <c r="S912" i="5"/>
  <c r="T912" i="5"/>
  <c r="V907" i="5"/>
  <c r="V899" i="5"/>
  <c r="V887" i="5"/>
  <c r="R884" i="5"/>
  <c r="X884" i="5"/>
  <c r="V882" i="5"/>
  <c r="V871" i="5"/>
  <c r="R868" i="5"/>
  <c r="X868" i="5"/>
  <c r="V866" i="5"/>
  <c r="R865" i="5"/>
  <c r="X865" i="5"/>
  <c r="X861" i="5"/>
  <c r="R861" i="5"/>
  <c r="V856" i="5"/>
  <c r="X845" i="5"/>
  <c r="R845" i="5"/>
  <c r="X841" i="5"/>
  <c r="R841" i="5"/>
  <c r="V814" i="5"/>
  <c r="AB814" i="5"/>
  <c r="X781" i="5"/>
  <c r="R781" i="5"/>
  <c r="R758" i="5"/>
  <c r="X758" i="5"/>
  <c r="X995" i="5"/>
  <c r="S988" i="5"/>
  <c r="X987" i="5"/>
  <c r="S980" i="5"/>
  <c r="X979" i="5"/>
  <c r="S972" i="5"/>
  <c r="X971" i="5"/>
  <c r="X963" i="5"/>
  <c r="X955" i="5"/>
  <c r="X947" i="5"/>
  <c r="X936" i="5"/>
  <c r="T934" i="5"/>
  <c r="AB934" i="5"/>
  <c r="R933" i="5"/>
  <c r="X930" i="5"/>
  <c r="X916" i="5"/>
  <c r="R911" i="5"/>
  <c r="X903" i="5"/>
  <c r="AB903" i="5"/>
  <c r="X895" i="5"/>
  <c r="AB895" i="5"/>
  <c r="S890" i="5"/>
  <c r="T882" i="5"/>
  <c r="AB882" i="5"/>
  <c r="X879" i="5"/>
  <c r="AB879" i="5"/>
  <c r="T866" i="5"/>
  <c r="AB866" i="5"/>
  <c r="X857" i="5"/>
  <c r="X854" i="5"/>
  <c r="R854" i="5"/>
  <c r="X853" i="5"/>
  <c r="R853" i="5"/>
  <c r="X849" i="5"/>
  <c r="R849" i="5"/>
  <c r="AB831" i="5"/>
  <c r="S831" i="5"/>
  <c r="T831" i="5"/>
  <c r="S809" i="5"/>
  <c r="T809" i="5"/>
  <c r="AB809" i="5"/>
  <c r="S778" i="5"/>
  <c r="T778" i="5"/>
  <c r="AB778" i="5"/>
  <c r="X990" i="5"/>
  <c r="X982" i="5"/>
  <c r="X974" i="5"/>
  <c r="X966" i="5"/>
  <c r="X958" i="5"/>
  <c r="X950" i="5"/>
  <c r="X939" i="5"/>
  <c r="R936" i="5"/>
  <c r="V935" i="5"/>
  <c r="X931" i="5"/>
  <c r="AB931" i="5"/>
  <c r="T930" i="5"/>
  <c r="AB930" i="5"/>
  <c r="R929" i="5"/>
  <c r="X926" i="5"/>
  <c r="R916" i="5"/>
  <c r="R914" i="5"/>
  <c r="X912" i="5"/>
  <c r="R908" i="5"/>
  <c r="X908" i="5"/>
  <c r="V906" i="5"/>
  <c r="R905" i="5"/>
  <c r="X905" i="5"/>
  <c r="R900" i="5"/>
  <c r="X900" i="5"/>
  <c r="V898" i="5"/>
  <c r="R897" i="5"/>
  <c r="X897" i="5"/>
  <c r="R891" i="5"/>
  <c r="R888" i="5"/>
  <c r="X888" i="5"/>
  <c r="V886" i="5"/>
  <c r="R875" i="5"/>
  <c r="R872" i="5"/>
  <c r="X872" i="5"/>
  <c r="V870" i="5"/>
  <c r="R859" i="5"/>
  <c r="X838" i="5"/>
  <c r="X799" i="5"/>
  <c r="R799" i="5"/>
  <c r="V834" i="5"/>
  <c r="S829" i="5"/>
  <c r="T829" i="5"/>
  <c r="AB829" i="5"/>
  <c r="AB819" i="5"/>
  <c r="S819" i="5"/>
  <c r="V818" i="5"/>
  <c r="S813" i="5"/>
  <c r="T813" i="5"/>
  <c r="AB813" i="5"/>
  <c r="AB803" i="5"/>
  <c r="S803" i="5"/>
  <c r="V802" i="5"/>
  <c r="S797" i="5"/>
  <c r="T797" i="5"/>
  <c r="AB797" i="5"/>
  <c r="AB787" i="5"/>
  <c r="S787" i="5"/>
  <c r="V786" i="5"/>
  <c r="AB776" i="5"/>
  <c r="V776" i="5"/>
  <c r="R757" i="5"/>
  <c r="R742" i="5"/>
  <c r="X742" i="5"/>
  <c r="AB734" i="5"/>
  <c r="S734" i="5"/>
  <c r="V726" i="5"/>
  <c r="R722" i="5"/>
  <c r="X706" i="5"/>
  <c r="R706" i="5"/>
  <c r="AB690" i="5"/>
  <c r="S690" i="5"/>
  <c r="T690" i="5"/>
  <c r="AB619" i="5"/>
  <c r="S619" i="5"/>
  <c r="T619" i="5"/>
  <c r="R235" i="5"/>
  <c r="R203" i="5"/>
  <c r="R198" i="5"/>
  <c r="X933" i="5"/>
  <c r="X929" i="5"/>
  <c r="X921" i="5"/>
  <c r="X917" i="5"/>
  <c r="X913" i="5"/>
  <c r="X909" i="5"/>
  <c r="T908" i="5"/>
  <c r="T904" i="5"/>
  <c r="T900" i="5"/>
  <c r="T896" i="5"/>
  <c r="X893" i="5"/>
  <c r="T892" i="5"/>
  <c r="X889" i="5"/>
  <c r="T888" i="5"/>
  <c r="X885" i="5"/>
  <c r="T884" i="5"/>
  <c r="X881" i="5"/>
  <c r="T880" i="5"/>
  <c r="X877" i="5"/>
  <c r="T876" i="5"/>
  <c r="X873" i="5"/>
  <c r="T872" i="5"/>
  <c r="X869" i="5"/>
  <c r="T868" i="5"/>
  <c r="AB863" i="5"/>
  <c r="T861" i="5"/>
  <c r="AB861" i="5"/>
  <c r="AB858" i="5"/>
  <c r="X858" i="5"/>
  <c r="AB855" i="5"/>
  <c r="T853" i="5"/>
  <c r="AB853" i="5"/>
  <c r="R851" i="5"/>
  <c r="AB850" i="5"/>
  <c r="X850" i="5"/>
  <c r="AB847" i="5"/>
  <c r="T845" i="5"/>
  <c r="AB845" i="5"/>
  <c r="R843" i="5"/>
  <c r="AB842" i="5"/>
  <c r="X842" i="5"/>
  <c r="AB839" i="5"/>
  <c r="T837" i="5"/>
  <c r="AB837" i="5"/>
  <c r="R835" i="5"/>
  <c r="AB834" i="5"/>
  <c r="X829" i="5"/>
  <c r="R828" i="5"/>
  <c r="T819" i="5"/>
  <c r="AB818" i="5"/>
  <c r="X813" i="5"/>
  <c r="R812" i="5"/>
  <c r="T803" i="5"/>
  <c r="AB802" i="5"/>
  <c r="X797" i="5"/>
  <c r="R796" i="5"/>
  <c r="T787" i="5"/>
  <c r="AB786" i="5"/>
  <c r="AB780" i="5"/>
  <c r="V780" i="5"/>
  <c r="S770" i="5"/>
  <c r="T770" i="5"/>
  <c r="AB770" i="5"/>
  <c r="R762" i="5"/>
  <c r="X762" i="5"/>
  <c r="AB745" i="5"/>
  <c r="T745" i="5"/>
  <c r="X722" i="5"/>
  <c r="V720" i="5"/>
  <c r="AB720" i="5"/>
  <c r="S702" i="5"/>
  <c r="T702" i="5"/>
  <c r="S676" i="5"/>
  <c r="T676" i="5"/>
  <c r="AB676" i="5"/>
  <c r="AB666" i="5"/>
  <c r="S666" i="5"/>
  <c r="T666" i="5"/>
  <c r="R621" i="5"/>
  <c r="X621" i="5"/>
  <c r="X863" i="5"/>
  <c r="AB860" i="5"/>
  <c r="X855" i="5"/>
  <c r="AB852" i="5"/>
  <c r="X847" i="5"/>
  <c r="AB844" i="5"/>
  <c r="X839" i="5"/>
  <c r="AB836" i="5"/>
  <c r="S833" i="5"/>
  <c r="T833" i="5"/>
  <c r="AB833" i="5"/>
  <c r="AB823" i="5"/>
  <c r="S823" i="5"/>
  <c r="V822" i="5"/>
  <c r="R819" i="5"/>
  <c r="S817" i="5"/>
  <c r="T817" i="5"/>
  <c r="AB817" i="5"/>
  <c r="AB807" i="5"/>
  <c r="S807" i="5"/>
  <c r="V806" i="5"/>
  <c r="R803" i="5"/>
  <c r="S801" i="5"/>
  <c r="T801" i="5"/>
  <c r="AB801" i="5"/>
  <c r="AB791" i="5"/>
  <c r="S791" i="5"/>
  <c r="V790" i="5"/>
  <c r="R787" i="5"/>
  <c r="X785" i="5"/>
  <c r="X757" i="5"/>
  <c r="T754" i="5"/>
  <c r="AB754" i="5"/>
  <c r="R749" i="5"/>
  <c r="X749" i="5"/>
  <c r="R741" i="5"/>
  <c r="AB636" i="5"/>
  <c r="V636" i="5"/>
  <c r="R860" i="5"/>
  <c r="R852" i="5"/>
  <c r="R844" i="5"/>
  <c r="R836" i="5"/>
  <c r="X833" i="5"/>
  <c r="R832" i="5"/>
  <c r="X817" i="5"/>
  <c r="R816" i="5"/>
  <c r="X801" i="5"/>
  <c r="R800" i="5"/>
  <c r="S781" i="5"/>
  <c r="T781" i="5"/>
  <c r="AB781" i="5"/>
  <c r="R750" i="5"/>
  <c r="R746" i="5"/>
  <c r="R721" i="5"/>
  <c r="X721" i="5"/>
  <c r="V710" i="5"/>
  <c r="R705" i="5"/>
  <c r="S692" i="5"/>
  <c r="T692" i="5"/>
  <c r="AB692" i="5"/>
  <c r="AB682" i="5"/>
  <c r="S682" i="5"/>
  <c r="T682" i="5"/>
  <c r="R833" i="5"/>
  <c r="X832" i="5"/>
  <c r="AB827" i="5"/>
  <c r="S827" i="5"/>
  <c r="V826" i="5"/>
  <c r="R823" i="5"/>
  <c r="T822" i="5"/>
  <c r="S821" i="5"/>
  <c r="T821" i="5"/>
  <c r="AB821" i="5"/>
  <c r="R817" i="5"/>
  <c r="X816" i="5"/>
  <c r="AB811" i="5"/>
  <c r="S811" i="5"/>
  <c r="V810" i="5"/>
  <c r="R807" i="5"/>
  <c r="T806" i="5"/>
  <c r="S805" i="5"/>
  <c r="T805" i="5"/>
  <c r="AB805" i="5"/>
  <c r="R801" i="5"/>
  <c r="X800" i="5"/>
  <c r="AB795" i="5"/>
  <c r="S795" i="5"/>
  <c r="V794" i="5"/>
  <c r="R791" i="5"/>
  <c r="T790" i="5"/>
  <c r="S789" i="5"/>
  <c r="T789" i="5"/>
  <c r="AB789" i="5"/>
  <c r="X774" i="5"/>
  <c r="X741" i="5"/>
  <c r="R714" i="5"/>
  <c r="R701" i="5"/>
  <c r="X701" i="5"/>
  <c r="S668" i="5"/>
  <c r="T668" i="5"/>
  <c r="AB668" i="5"/>
  <c r="R863" i="5"/>
  <c r="R858" i="5"/>
  <c r="T857" i="5"/>
  <c r="AB857" i="5"/>
  <c r="R855" i="5"/>
  <c r="R850" i="5"/>
  <c r="T849" i="5"/>
  <c r="AB849" i="5"/>
  <c r="R847" i="5"/>
  <c r="R842" i="5"/>
  <c r="T841" i="5"/>
  <c r="AB841" i="5"/>
  <c r="R839" i="5"/>
  <c r="AB835" i="5"/>
  <c r="T827" i="5"/>
  <c r="AB826" i="5"/>
  <c r="X821" i="5"/>
  <c r="R820" i="5"/>
  <c r="T811" i="5"/>
  <c r="AB810" i="5"/>
  <c r="X805" i="5"/>
  <c r="R804" i="5"/>
  <c r="T795" i="5"/>
  <c r="AB794" i="5"/>
  <c r="X789" i="5"/>
  <c r="R788" i="5"/>
  <c r="AB784" i="5"/>
  <c r="V784" i="5"/>
  <c r="X778" i="5"/>
  <c r="S774" i="5"/>
  <c r="T774" i="5"/>
  <c r="S766" i="5"/>
  <c r="T766" i="5"/>
  <c r="AB766" i="5"/>
  <c r="T752" i="5"/>
  <c r="AB752" i="5"/>
  <c r="X750" i="5"/>
  <c r="T736" i="5"/>
  <c r="AB736" i="5"/>
  <c r="S736" i="5"/>
  <c r="T734" i="5"/>
  <c r="S698" i="5"/>
  <c r="T698" i="5"/>
  <c r="AB698" i="5"/>
  <c r="AB726" i="5"/>
  <c r="S684" i="5"/>
  <c r="T684" i="5"/>
  <c r="AB684" i="5"/>
  <c r="AB674" i="5"/>
  <c r="S674" i="5"/>
  <c r="T674" i="5"/>
  <c r="R848" i="5"/>
  <c r="R840" i="5"/>
  <c r="X825" i="5"/>
  <c r="R824" i="5"/>
  <c r="X809" i="5"/>
  <c r="R808" i="5"/>
  <c r="X793" i="5"/>
  <c r="R792" i="5"/>
  <c r="S785" i="5"/>
  <c r="T785" i="5"/>
  <c r="AB785" i="5"/>
  <c r="R777" i="5"/>
  <c r="X777" i="5"/>
  <c r="R770" i="5"/>
  <c r="AB761" i="5"/>
  <c r="T761" i="5"/>
  <c r="S783" i="5"/>
  <c r="S779" i="5"/>
  <c r="AB777" i="5"/>
  <c r="S775" i="5"/>
  <c r="AB773" i="5"/>
  <c r="V772" i="5"/>
  <c r="S771" i="5"/>
  <c r="AB769" i="5"/>
  <c r="V768" i="5"/>
  <c r="S767" i="5"/>
  <c r="AB765" i="5"/>
  <c r="R761" i="5"/>
  <c r="AB760" i="5"/>
  <c r="R759" i="5"/>
  <c r="T757" i="5"/>
  <c r="X755" i="5"/>
  <c r="R754" i="5"/>
  <c r="X753" i="5"/>
  <c r="R752" i="5"/>
  <c r="AB751" i="5"/>
  <c r="X746" i="5"/>
  <c r="R745" i="5"/>
  <c r="AB744" i="5"/>
  <c r="R743" i="5"/>
  <c r="T741" i="5"/>
  <c r="AB738" i="5"/>
  <c r="X733" i="5"/>
  <c r="AB730" i="5"/>
  <c r="X725" i="5"/>
  <c r="S722" i="5"/>
  <c r="S716" i="5"/>
  <c r="R715" i="5"/>
  <c r="X709" i="5"/>
  <c r="S706" i="5"/>
  <c r="V693" i="5"/>
  <c r="V685" i="5"/>
  <c r="V677" i="5"/>
  <c r="V669" i="5"/>
  <c r="AB662" i="5"/>
  <c r="S662" i="5"/>
  <c r="T662" i="5"/>
  <c r="AB658" i="5"/>
  <c r="S658" i="5"/>
  <c r="T658" i="5"/>
  <c r="R650" i="5"/>
  <c r="X650" i="5"/>
  <c r="R642" i="5"/>
  <c r="X642" i="5"/>
  <c r="R783" i="5"/>
  <c r="R779" i="5"/>
  <c r="R775" i="5"/>
  <c r="R771" i="5"/>
  <c r="R767" i="5"/>
  <c r="X760" i="5"/>
  <c r="AB758" i="5"/>
  <c r="T755" i="5"/>
  <c r="X744" i="5"/>
  <c r="AB742" i="5"/>
  <c r="R736" i="5"/>
  <c r="X735" i="5"/>
  <c r="R734" i="5"/>
  <c r="R725" i="5"/>
  <c r="X724" i="5"/>
  <c r="R709" i="5"/>
  <c r="X702" i="5"/>
  <c r="R664" i="5"/>
  <c r="X664" i="5"/>
  <c r="R660" i="5"/>
  <c r="X660" i="5"/>
  <c r="R656" i="5"/>
  <c r="X656" i="5"/>
  <c r="R648" i="5"/>
  <c r="X648" i="5"/>
  <c r="R640" i="5"/>
  <c r="X640" i="5"/>
  <c r="R628" i="5"/>
  <c r="X751" i="5"/>
  <c r="X732" i="5"/>
  <c r="X730" i="5"/>
  <c r="R719" i="5"/>
  <c r="X714" i="5"/>
  <c r="AB708" i="5"/>
  <c r="R702" i="5"/>
  <c r="R700" i="5"/>
  <c r="X698" i="5"/>
  <c r="X696" i="5"/>
  <c r="X690" i="5"/>
  <c r="X688" i="5"/>
  <c r="X682" i="5"/>
  <c r="X680" i="5"/>
  <c r="X674" i="5"/>
  <c r="X672" i="5"/>
  <c r="X666" i="5"/>
  <c r="V653" i="5"/>
  <c r="V645" i="5"/>
  <c r="X782" i="5"/>
  <c r="T777" i="5"/>
  <c r="T773" i="5"/>
  <c r="X773" i="5"/>
  <c r="X770" i="5"/>
  <c r="T769" i="5"/>
  <c r="X769" i="5"/>
  <c r="X766" i="5"/>
  <c r="T765" i="5"/>
  <c r="X765" i="5"/>
  <c r="X756" i="5"/>
  <c r="AB753" i="5"/>
  <c r="T751" i="5"/>
  <c r="X740" i="5"/>
  <c r="X737" i="5"/>
  <c r="R733" i="5"/>
  <c r="T730" i="5"/>
  <c r="V729" i="5"/>
  <c r="AB729" i="5"/>
  <c r="X728" i="5"/>
  <c r="AB718" i="5"/>
  <c r="V713" i="5"/>
  <c r="AB713" i="5"/>
  <c r="X712" i="5"/>
  <c r="X708" i="5"/>
  <c r="R698" i="5"/>
  <c r="S696" i="5"/>
  <c r="T696" i="5"/>
  <c r="AB696" i="5"/>
  <c r="AB694" i="5"/>
  <c r="S694" i="5"/>
  <c r="T694" i="5"/>
  <c r="R692" i="5"/>
  <c r="R690" i="5"/>
  <c r="S688" i="5"/>
  <c r="T688" i="5"/>
  <c r="AB688" i="5"/>
  <c r="AB686" i="5"/>
  <c r="S686" i="5"/>
  <c r="T686" i="5"/>
  <c r="R684" i="5"/>
  <c r="R682" i="5"/>
  <c r="S680" i="5"/>
  <c r="T680" i="5"/>
  <c r="AB680" i="5"/>
  <c r="AB678" i="5"/>
  <c r="S678" i="5"/>
  <c r="T678" i="5"/>
  <c r="R676" i="5"/>
  <c r="R674" i="5"/>
  <c r="S672" i="5"/>
  <c r="T672" i="5"/>
  <c r="AB672" i="5"/>
  <c r="AB670" i="5"/>
  <c r="S670" i="5"/>
  <c r="T670" i="5"/>
  <c r="R668" i="5"/>
  <c r="R666" i="5"/>
  <c r="AB653" i="5"/>
  <c r="AB645" i="5"/>
  <c r="R760" i="5"/>
  <c r="R751" i="5"/>
  <c r="T749" i="5"/>
  <c r="R744" i="5"/>
  <c r="S724" i="5"/>
  <c r="R723" i="5"/>
  <c r="X717" i="5"/>
  <c r="S714" i="5"/>
  <c r="S708" i="5"/>
  <c r="R707" i="5"/>
  <c r="X704" i="5"/>
  <c r="V697" i="5"/>
  <c r="V689" i="5"/>
  <c r="V681" i="5"/>
  <c r="V673" i="5"/>
  <c r="V665" i="5"/>
  <c r="X662" i="5"/>
  <c r="V661" i="5"/>
  <c r="X658" i="5"/>
  <c r="V657" i="5"/>
  <c r="R654" i="5"/>
  <c r="X654" i="5"/>
  <c r="R646" i="5"/>
  <c r="X646" i="5"/>
  <c r="X628" i="5"/>
  <c r="AB628" i="5"/>
  <c r="R583" i="5"/>
  <c r="X575" i="5"/>
  <c r="R575" i="5"/>
  <c r="R773" i="5"/>
  <c r="R769" i="5"/>
  <c r="R765" i="5"/>
  <c r="X761" i="5"/>
  <c r="X754" i="5"/>
  <c r="X745" i="5"/>
  <c r="R740" i="5"/>
  <c r="R738" i="5"/>
  <c r="R732" i="5"/>
  <c r="R730" i="5"/>
  <c r="X718" i="5"/>
  <c r="R717" i="5"/>
  <c r="X716" i="5"/>
  <c r="R708" i="5"/>
  <c r="X705" i="5"/>
  <c r="T704" i="5"/>
  <c r="AB704" i="5"/>
  <c r="X700" i="5"/>
  <c r="R652" i="5"/>
  <c r="X652" i="5"/>
  <c r="R644" i="5"/>
  <c r="X644" i="5"/>
  <c r="R638" i="5"/>
  <c r="AB755" i="5"/>
  <c r="X736" i="5"/>
  <c r="R727" i="5"/>
  <c r="AB716" i="5"/>
  <c r="R711" i="5"/>
  <c r="AB705" i="5"/>
  <c r="T700" i="5"/>
  <c r="AB700" i="5"/>
  <c r="X694" i="5"/>
  <c r="X692" i="5"/>
  <c r="X686" i="5"/>
  <c r="X684" i="5"/>
  <c r="X678" i="5"/>
  <c r="X676" i="5"/>
  <c r="X670" i="5"/>
  <c r="X668" i="5"/>
  <c r="V649" i="5"/>
  <c r="V641" i="5"/>
  <c r="T654" i="5"/>
  <c r="T650" i="5"/>
  <c r="T646" i="5"/>
  <c r="T642" i="5"/>
  <c r="R631" i="5"/>
  <c r="R630" i="5"/>
  <c r="R615" i="5"/>
  <c r="AB603" i="5"/>
  <c r="S603" i="5"/>
  <c r="AB590" i="5"/>
  <c r="S590" i="5"/>
  <c r="T590" i="5"/>
  <c r="AB568" i="5"/>
  <c r="X562" i="5"/>
  <c r="R562" i="5"/>
  <c r="AB664" i="5"/>
  <c r="AB660" i="5"/>
  <c r="AB656" i="5"/>
  <c r="S654" i="5"/>
  <c r="AB652" i="5"/>
  <c r="S650" i="5"/>
  <c r="AB648" i="5"/>
  <c r="S646" i="5"/>
  <c r="AB644" i="5"/>
  <c r="S642" i="5"/>
  <c r="AB640" i="5"/>
  <c r="AB583" i="5"/>
  <c r="S583" i="5"/>
  <c r="T583" i="5"/>
  <c r="T578" i="5"/>
  <c r="AB578" i="5"/>
  <c r="S578" i="5"/>
  <c r="AB575" i="5"/>
  <c r="S575" i="5"/>
  <c r="T575" i="5"/>
  <c r="X530" i="5"/>
  <c r="R530" i="5"/>
  <c r="X501" i="5"/>
  <c r="R501" i="5"/>
  <c r="X635" i="5"/>
  <c r="T635" i="5"/>
  <c r="AB635" i="5"/>
  <c r="X627" i="5"/>
  <c r="T627" i="5"/>
  <c r="AB627" i="5"/>
  <c r="T586" i="5"/>
  <c r="AB586" i="5"/>
  <c r="S586" i="5"/>
  <c r="X637" i="5"/>
  <c r="S635" i="5"/>
  <c r="AB634" i="5"/>
  <c r="X632" i="5"/>
  <c r="X629" i="5"/>
  <c r="S627" i="5"/>
  <c r="AB626" i="5"/>
  <c r="V624" i="5"/>
  <c r="R623" i="5"/>
  <c r="X623" i="5"/>
  <c r="X615" i="5"/>
  <c r="S608" i="5"/>
  <c r="AB608" i="5"/>
  <c r="X579" i="5"/>
  <c r="R579" i="5"/>
  <c r="T664" i="5"/>
  <c r="T660" i="5"/>
  <c r="T656" i="5"/>
  <c r="T652" i="5"/>
  <c r="T648" i="5"/>
  <c r="T644" i="5"/>
  <c r="T640" i="5"/>
  <c r="R635" i="5"/>
  <c r="R634" i="5"/>
  <c r="R627" i="5"/>
  <c r="R626" i="5"/>
  <c r="V622" i="5"/>
  <c r="X620" i="5"/>
  <c r="X599" i="5"/>
  <c r="X587" i="5"/>
  <c r="R587" i="5"/>
  <c r="R454" i="5"/>
  <c r="AB615" i="5"/>
  <c r="S615" i="5"/>
  <c r="T582" i="5"/>
  <c r="AB582" i="5"/>
  <c r="S582" i="5"/>
  <c r="AB579" i="5"/>
  <c r="S579" i="5"/>
  <c r="T579" i="5"/>
  <c r="T574" i="5"/>
  <c r="AB574" i="5"/>
  <c r="AB535" i="5"/>
  <c r="V491" i="5"/>
  <c r="X631" i="5"/>
  <c r="T631" i="5"/>
  <c r="AB631" i="5"/>
  <c r="S620" i="5"/>
  <c r="AB620" i="5"/>
  <c r="S593" i="5"/>
  <c r="AB593" i="5"/>
  <c r="AB587" i="5"/>
  <c r="S587" i="5"/>
  <c r="T587" i="5"/>
  <c r="V511" i="5"/>
  <c r="AB500" i="5"/>
  <c r="V500" i="5"/>
  <c r="V563" i="5"/>
  <c r="AB562" i="5"/>
  <c r="X542" i="5"/>
  <c r="AB530" i="5"/>
  <c r="X509" i="5"/>
  <c r="R509" i="5"/>
  <c r="V483" i="5"/>
  <c r="V462" i="5"/>
  <c r="R387" i="5"/>
  <c r="R383" i="5"/>
  <c r="R610" i="5"/>
  <c r="R603" i="5"/>
  <c r="AB602" i="5"/>
  <c r="AB595" i="5"/>
  <c r="X570" i="5"/>
  <c r="AB563" i="5"/>
  <c r="X558" i="5"/>
  <c r="X554" i="5"/>
  <c r="X550" i="5"/>
  <c r="X546" i="5"/>
  <c r="AB542" i="5"/>
  <c r="R531" i="5"/>
  <c r="AB527" i="5"/>
  <c r="X522" i="5"/>
  <c r="X517" i="5"/>
  <c r="R517" i="5"/>
  <c r="V492" i="5"/>
  <c r="AB492" i="5"/>
  <c r="AB614" i="5"/>
  <c r="AB607" i="5"/>
  <c r="X604" i="5"/>
  <c r="S602" i="5"/>
  <c r="R600" i="5"/>
  <c r="S595" i="5"/>
  <c r="R590" i="5"/>
  <c r="R574" i="5"/>
  <c r="V571" i="5"/>
  <c r="AB570" i="5"/>
  <c r="R568" i="5"/>
  <c r="AB564" i="5"/>
  <c r="AB558" i="5"/>
  <c r="AB554" i="5"/>
  <c r="AB550" i="5"/>
  <c r="AB546" i="5"/>
  <c r="AB539" i="5"/>
  <c r="X534" i="5"/>
  <c r="AB522" i="5"/>
  <c r="X520" i="5"/>
  <c r="R503" i="5"/>
  <c r="T501" i="5"/>
  <c r="AB501" i="5"/>
  <c r="X463" i="5"/>
  <c r="R463" i="5"/>
  <c r="R602" i="5"/>
  <c r="R595" i="5"/>
  <c r="V559" i="5"/>
  <c r="AB534" i="5"/>
  <c r="AB509" i="5"/>
  <c r="V506" i="5"/>
  <c r="R496" i="5"/>
  <c r="X496" i="5"/>
  <c r="R487" i="5"/>
  <c r="V486" i="5"/>
  <c r="AB486" i="5"/>
  <c r="V470" i="5"/>
  <c r="V437" i="5"/>
  <c r="AB437" i="5"/>
  <c r="R614" i="5"/>
  <c r="R607" i="5"/>
  <c r="AB606" i="5"/>
  <c r="AB599" i="5"/>
  <c r="S594" i="5"/>
  <c r="AB572" i="5"/>
  <c r="X566" i="5"/>
  <c r="AB555" i="5"/>
  <c r="AB551" i="5"/>
  <c r="AB547" i="5"/>
  <c r="AB543" i="5"/>
  <c r="AB531" i="5"/>
  <c r="X526" i="5"/>
  <c r="V519" i="5"/>
  <c r="AB517" i="5"/>
  <c r="V514" i="5"/>
  <c r="R479" i="5"/>
  <c r="X479" i="5"/>
  <c r="R440" i="5"/>
  <c r="X440" i="5"/>
  <c r="R619" i="5"/>
  <c r="AB618" i="5"/>
  <c r="AB611" i="5"/>
  <c r="X608" i="5"/>
  <c r="S606" i="5"/>
  <c r="AB605" i="5"/>
  <c r="R604" i="5"/>
  <c r="S599" i="5"/>
  <c r="R594" i="5"/>
  <c r="R570" i="5"/>
  <c r="X568" i="5"/>
  <c r="V567" i="5"/>
  <c r="AB566" i="5"/>
  <c r="R564" i="5"/>
  <c r="AB560" i="5"/>
  <c r="X538" i="5"/>
  <c r="T526" i="5"/>
  <c r="AB526" i="5"/>
  <c r="T482" i="5"/>
  <c r="R464" i="5"/>
  <c r="X464" i="5"/>
  <c r="R606" i="5"/>
  <c r="R599" i="5"/>
  <c r="X590" i="5"/>
  <c r="X586" i="5"/>
  <c r="X583" i="5"/>
  <c r="X582" i="5"/>
  <c r="X578" i="5"/>
  <c r="X574" i="5"/>
  <c r="T572" i="5"/>
  <c r="R558" i="5"/>
  <c r="AB556" i="5"/>
  <c r="R554" i="5"/>
  <c r="AB552" i="5"/>
  <c r="R550" i="5"/>
  <c r="AB548" i="5"/>
  <c r="R546" i="5"/>
  <c r="AB544" i="5"/>
  <c r="R542" i="5"/>
  <c r="T538" i="5"/>
  <c r="AB538" i="5"/>
  <c r="R527" i="5"/>
  <c r="AB523" i="5"/>
  <c r="X507" i="5"/>
  <c r="X503" i="5"/>
  <c r="X497" i="5"/>
  <c r="R497" i="5"/>
  <c r="R488" i="5"/>
  <c r="X488" i="5"/>
  <c r="X487" i="5"/>
  <c r="AB519" i="5"/>
  <c r="R516" i="5"/>
  <c r="AB511" i="5"/>
  <c r="R508" i="5"/>
  <c r="AB503" i="5"/>
  <c r="AB491" i="5"/>
  <c r="V490" i="5"/>
  <c r="T481" i="5"/>
  <c r="V474" i="5"/>
  <c r="X471" i="5"/>
  <c r="R458" i="5"/>
  <c r="R444" i="5"/>
  <c r="X444" i="5"/>
  <c r="V443" i="5"/>
  <c r="AB439" i="5"/>
  <c r="X358" i="5"/>
  <c r="R358" i="5"/>
  <c r="V518" i="5"/>
  <c r="V510" i="5"/>
  <c r="T505" i="5"/>
  <c r="V502" i="5"/>
  <c r="R495" i="5"/>
  <c r="V494" i="5"/>
  <c r="T485" i="5"/>
  <c r="X481" i="5"/>
  <c r="T474" i="5"/>
  <c r="AB474" i="5"/>
  <c r="R468" i="5"/>
  <c r="X468" i="5"/>
  <c r="R467" i="5"/>
  <c r="X459" i="5"/>
  <c r="R459" i="5"/>
  <c r="R448" i="5"/>
  <c r="X448" i="5"/>
  <c r="V447" i="5"/>
  <c r="R521" i="5"/>
  <c r="AB520" i="5"/>
  <c r="R513" i="5"/>
  <c r="AB512" i="5"/>
  <c r="R505" i="5"/>
  <c r="AB504" i="5"/>
  <c r="V499" i="5"/>
  <c r="AB499" i="5"/>
  <c r="V498" i="5"/>
  <c r="AB494" i="5"/>
  <c r="T490" i="5"/>
  <c r="X485" i="5"/>
  <c r="R481" i="5"/>
  <c r="R460" i="5"/>
  <c r="X460" i="5"/>
  <c r="R452" i="5"/>
  <c r="X452" i="5"/>
  <c r="V451" i="5"/>
  <c r="AB447" i="5"/>
  <c r="X555" i="5"/>
  <c r="X551" i="5"/>
  <c r="X547" i="5"/>
  <c r="X543" i="5"/>
  <c r="X539" i="5"/>
  <c r="X535" i="5"/>
  <c r="X531" i="5"/>
  <c r="X527" i="5"/>
  <c r="X523" i="5"/>
  <c r="X489" i="5"/>
  <c r="R480" i="5"/>
  <c r="X480" i="5"/>
  <c r="V478" i="5"/>
  <c r="X475" i="5"/>
  <c r="R472" i="5"/>
  <c r="X472" i="5"/>
  <c r="R471" i="5"/>
  <c r="V466" i="5"/>
  <c r="R456" i="5"/>
  <c r="X456" i="5"/>
  <c r="V455" i="5"/>
  <c r="R436" i="5"/>
  <c r="AB432" i="5"/>
  <c r="V389" i="5"/>
  <c r="AB389" i="5"/>
  <c r="R520" i="5"/>
  <c r="R512" i="5"/>
  <c r="R504" i="5"/>
  <c r="T497" i="5"/>
  <c r="X493" i="5"/>
  <c r="R484" i="5"/>
  <c r="X484" i="5"/>
  <c r="AB466" i="5"/>
  <c r="R442" i="5"/>
  <c r="V429" i="5"/>
  <c r="AB429" i="5"/>
  <c r="R446" i="5"/>
  <c r="R375" i="5"/>
  <c r="AB521" i="5"/>
  <c r="AB483" i="5"/>
  <c r="V482" i="5"/>
  <c r="R477" i="5"/>
  <c r="X477" i="5"/>
  <c r="R476" i="5"/>
  <c r="X476" i="5"/>
  <c r="R475" i="5"/>
  <c r="AB470" i="5"/>
  <c r="X467" i="5"/>
  <c r="R450" i="5"/>
  <c r="R435" i="5"/>
  <c r="R433" i="5"/>
  <c r="X433" i="5"/>
  <c r="R439" i="5"/>
  <c r="X435" i="5"/>
  <c r="R432" i="5"/>
  <c r="R427" i="5"/>
  <c r="R426" i="5"/>
  <c r="R423" i="5"/>
  <c r="R422" i="5"/>
  <c r="R419" i="5"/>
  <c r="R418" i="5"/>
  <c r="R415" i="5"/>
  <c r="R414" i="5"/>
  <c r="R411" i="5"/>
  <c r="R410" i="5"/>
  <c r="R407" i="5"/>
  <c r="R406" i="5"/>
  <c r="R403" i="5"/>
  <c r="R399" i="5"/>
  <c r="R395" i="5"/>
  <c r="V391" i="5"/>
  <c r="V378" i="5"/>
  <c r="R377" i="5"/>
  <c r="X377" i="5"/>
  <c r="S362" i="5"/>
  <c r="T362" i="5"/>
  <c r="AB362" i="5"/>
  <c r="R339" i="5"/>
  <c r="AB296" i="5"/>
  <c r="AB462" i="5"/>
  <c r="AB458" i="5"/>
  <c r="AB454" i="5"/>
  <c r="AB450" i="5"/>
  <c r="AB446" i="5"/>
  <c r="AB442" i="5"/>
  <c r="AB436" i="5"/>
  <c r="R392" i="5"/>
  <c r="X382" i="5"/>
  <c r="R382" i="5"/>
  <c r="AB380" i="5"/>
  <c r="X375" i="5"/>
  <c r="AB355" i="5"/>
  <c r="T477" i="5"/>
  <c r="X473" i="5"/>
  <c r="T461" i="5"/>
  <c r="X458" i="5"/>
  <c r="X454" i="5"/>
  <c r="X450" i="5"/>
  <c r="X446" i="5"/>
  <c r="X442" i="5"/>
  <c r="X436" i="5"/>
  <c r="AB434" i="5"/>
  <c r="X431" i="5"/>
  <c r="R424" i="5"/>
  <c r="R420" i="5"/>
  <c r="R416" i="5"/>
  <c r="R412" i="5"/>
  <c r="R408" i="5"/>
  <c r="R404" i="5"/>
  <c r="R400" i="5"/>
  <c r="R396" i="5"/>
  <c r="AB391" i="5"/>
  <c r="R388" i="5"/>
  <c r="X376" i="5"/>
  <c r="R376" i="5"/>
  <c r="AB375" i="5"/>
  <c r="R428" i="5"/>
  <c r="R342" i="5"/>
  <c r="X342" i="5"/>
  <c r="R325" i="5"/>
  <c r="AB427" i="5"/>
  <c r="X427" i="5"/>
  <c r="AB423" i="5"/>
  <c r="X423" i="5"/>
  <c r="AB419" i="5"/>
  <c r="X419" i="5"/>
  <c r="AB415" i="5"/>
  <c r="X415" i="5"/>
  <c r="AB411" i="5"/>
  <c r="X411" i="5"/>
  <c r="AB407" i="5"/>
  <c r="X407" i="5"/>
  <c r="AB403" i="5"/>
  <c r="X403" i="5"/>
  <c r="AB399" i="5"/>
  <c r="X399" i="5"/>
  <c r="AB395" i="5"/>
  <c r="X395" i="5"/>
  <c r="V385" i="5"/>
  <c r="X383" i="5"/>
  <c r="V379" i="5"/>
  <c r="V374" i="5"/>
  <c r="V363" i="5"/>
  <c r="X352" i="5"/>
  <c r="R352" i="5"/>
  <c r="X432" i="5"/>
  <c r="X430" i="5"/>
  <c r="AB430" i="5"/>
  <c r="AB426" i="5"/>
  <c r="AB422" i="5"/>
  <c r="AB418" i="5"/>
  <c r="AB414" i="5"/>
  <c r="T410" i="5"/>
  <c r="AB410" i="5"/>
  <c r="T406" i="5"/>
  <c r="AB406" i="5"/>
  <c r="AB402" i="5"/>
  <c r="AB398" i="5"/>
  <c r="AB394" i="5"/>
  <c r="R393" i="5"/>
  <c r="X393" i="5"/>
  <c r="AB383" i="5"/>
  <c r="AB374" i="5"/>
  <c r="R365" i="5"/>
  <c r="X365" i="5"/>
  <c r="X426" i="5"/>
  <c r="R425" i="5"/>
  <c r="X425" i="5"/>
  <c r="X422" i="5"/>
  <c r="R421" i="5"/>
  <c r="X421" i="5"/>
  <c r="X418" i="5"/>
  <c r="R417" i="5"/>
  <c r="X417" i="5"/>
  <c r="X414" i="5"/>
  <c r="R413" i="5"/>
  <c r="X413" i="5"/>
  <c r="X410" i="5"/>
  <c r="R409" i="5"/>
  <c r="X409" i="5"/>
  <c r="X406" i="5"/>
  <c r="R405" i="5"/>
  <c r="X405" i="5"/>
  <c r="V402" i="5"/>
  <c r="R401" i="5"/>
  <c r="X401" i="5"/>
  <c r="V398" i="5"/>
  <c r="R397" i="5"/>
  <c r="X397" i="5"/>
  <c r="V394" i="5"/>
  <c r="AB393" i="5"/>
  <c r="X387" i="5"/>
  <c r="AB387" i="5"/>
  <c r="AB385" i="5"/>
  <c r="X380" i="5"/>
  <c r="R380" i="5"/>
  <c r="AB376" i="5"/>
  <c r="AB367" i="5"/>
  <c r="AB390" i="5"/>
  <c r="AB379" i="5"/>
  <c r="AB378" i="5"/>
  <c r="R370" i="5"/>
  <c r="AB368" i="5"/>
  <c r="AB363" i="5"/>
  <c r="R361" i="5"/>
  <c r="V359" i="5"/>
  <c r="AB358" i="5"/>
  <c r="X347" i="5"/>
  <c r="AB339" i="5"/>
  <c r="R329" i="5"/>
  <c r="X390" i="5"/>
  <c r="AB384" i="5"/>
  <c r="T382" i="5"/>
  <c r="AB382" i="5"/>
  <c r="R373" i="5"/>
  <c r="R371" i="5"/>
  <c r="R366" i="5"/>
  <c r="AB364" i="5"/>
  <c r="AB359" i="5"/>
  <c r="R357" i="5"/>
  <c r="V351" i="5"/>
  <c r="AB347" i="5"/>
  <c r="R337" i="5"/>
  <c r="X337" i="5"/>
  <c r="V331" i="5"/>
  <c r="AB331" i="5"/>
  <c r="AB360" i="5"/>
  <c r="AB356" i="5"/>
  <c r="AB351" i="5"/>
  <c r="R338" i="5"/>
  <c r="X338" i="5"/>
  <c r="X325" i="5"/>
  <c r="AB325" i="5"/>
  <c r="V321" i="5"/>
  <c r="V317" i="5"/>
  <c r="V301" i="5"/>
  <c r="R298" i="5"/>
  <c r="R381" i="5"/>
  <c r="AB372" i="5"/>
  <c r="R368" i="5"/>
  <c r="R345" i="5"/>
  <c r="X345" i="5"/>
  <c r="X329" i="5"/>
  <c r="X370" i="5"/>
  <c r="R364" i="5"/>
  <c r="T360" i="5"/>
  <c r="R354" i="5"/>
  <c r="X354" i="5"/>
  <c r="R346" i="5"/>
  <c r="X346" i="5"/>
  <c r="X322" i="5"/>
  <c r="R322" i="5"/>
  <c r="R318" i="5"/>
  <c r="V313" i="5"/>
  <c r="V309" i="5"/>
  <c r="V305" i="5"/>
  <c r="R302" i="5"/>
  <c r="X386" i="5"/>
  <c r="AB386" i="5"/>
  <c r="X371" i="5"/>
  <c r="AB370" i="5"/>
  <c r="X366" i="5"/>
  <c r="R353" i="5"/>
  <c r="AB352" i="5"/>
  <c r="AB348" i="5"/>
  <c r="AB343" i="5"/>
  <c r="R333" i="5"/>
  <c r="R369" i="5"/>
  <c r="V367" i="5"/>
  <c r="AB366" i="5"/>
  <c r="X362" i="5"/>
  <c r="V355" i="5"/>
  <c r="R350" i="5"/>
  <c r="X350" i="5"/>
  <c r="R349" i="5"/>
  <c r="R341" i="5"/>
  <c r="X341" i="5"/>
  <c r="R327" i="5"/>
  <c r="X327" i="5"/>
  <c r="R314" i="5"/>
  <c r="R310" i="5"/>
  <c r="R306" i="5"/>
  <c r="AB354" i="5"/>
  <c r="AB350" i="5"/>
  <c r="AB346" i="5"/>
  <c r="AB342" i="5"/>
  <c r="AB338" i="5"/>
  <c r="AB332" i="5"/>
  <c r="V289" i="5"/>
  <c r="R323" i="5"/>
  <c r="R319" i="5"/>
  <c r="X296" i="5"/>
  <c r="X290" i="5"/>
  <c r="R290" i="5"/>
  <c r="R257" i="5"/>
  <c r="X257" i="5"/>
  <c r="AB335" i="5"/>
  <c r="X332" i="5"/>
  <c r="AB328" i="5"/>
  <c r="X343" i="5"/>
  <c r="X339" i="5"/>
  <c r="T338" i="5"/>
  <c r="X335" i="5"/>
  <c r="R334" i="5"/>
  <c r="AB333" i="5"/>
  <c r="X328" i="5"/>
  <c r="AB326" i="5"/>
  <c r="X326" i="5"/>
  <c r="R324" i="5"/>
  <c r="R320" i="5"/>
  <c r="R316" i="5"/>
  <c r="R312" i="5"/>
  <c r="R308" i="5"/>
  <c r="R304" i="5"/>
  <c r="R300" i="5"/>
  <c r="R296" i="5"/>
  <c r="R263" i="5"/>
  <c r="X333" i="5"/>
  <c r="X323" i="5"/>
  <c r="X319" i="5"/>
  <c r="X318" i="5"/>
  <c r="X315" i="5"/>
  <c r="X314" i="5"/>
  <c r="X310" i="5"/>
  <c r="X306" i="5"/>
  <c r="X302" i="5"/>
  <c r="X298" i="5"/>
  <c r="AB259" i="5"/>
  <c r="AB258" i="5"/>
  <c r="T322" i="5"/>
  <c r="AB322" i="5"/>
  <c r="T318" i="5"/>
  <c r="AB318" i="5"/>
  <c r="AB314" i="5"/>
  <c r="V311" i="5"/>
  <c r="AB310" i="5"/>
  <c r="V307" i="5"/>
  <c r="AB306" i="5"/>
  <c r="V303" i="5"/>
  <c r="AB302" i="5"/>
  <c r="V299" i="5"/>
  <c r="AB298" i="5"/>
  <c r="T295" i="5"/>
  <c r="X297" i="5"/>
  <c r="AB294" i="5"/>
  <c r="AB284" i="5"/>
  <c r="V283" i="5"/>
  <c r="R280" i="5"/>
  <c r="AB263" i="5"/>
  <c r="AB262" i="5"/>
  <c r="R261" i="5"/>
  <c r="AB256" i="5"/>
  <c r="R228" i="5"/>
  <c r="V223" i="5"/>
  <c r="AB223" i="5"/>
  <c r="X294" i="5"/>
  <c r="R293" i="5"/>
  <c r="T284" i="5"/>
  <c r="AB283" i="5"/>
  <c r="AB267" i="5"/>
  <c r="AB266" i="5"/>
  <c r="R265" i="5"/>
  <c r="AB260" i="5"/>
  <c r="R224" i="5"/>
  <c r="AB288" i="5"/>
  <c r="V287" i="5"/>
  <c r="AB282" i="5"/>
  <c r="AB271" i="5"/>
  <c r="AB270" i="5"/>
  <c r="R269" i="5"/>
  <c r="AB264" i="5"/>
  <c r="R255" i="5"/>
  <c r="R233" i="5"/>
  <c r="X233" i="5"/>
  <c r="R297" i="5"/>
  <c r="AB287" i="5"/>
  <c r="X282" i="5"/>
  <c r="R281" i="5"/>
  <c r="V279" i="5"/>
  <c r="AB275" i="5"/>
  <c r="AB274" i="5"/>
  <c r="R273" i="5"/>
  <c r="AB268" i="5"/>
  <c r="R259" i="5"/>
  <c r="V249" i="5"/>
  <c r="AB292" i="5"/>
  <c r="V291" i="5"/>
  <c r="R288" i="5"/>
  <c r="AB286" i="5"/>
  <c r="AB278" i="5"/>
  <c r="R277" i="5"/>
  <c r="AB272" i="5"/>
  <c r="R240" i="5"/>
  <c r="X240" i="5"/>
  <c r="X286" i="5"/>
  <c r="R285" i="5"/>
  <c r="AB280" i="5"/>
  <c r="AB276" i="5"/>
  <c r="V295" i="5"/>
  <c r="R292" i="5"/>
  <c r="T290" i="5"/>
  <c r="AB290" i="5"/>
  <c r="R286" i="5"/>
  <c r="X285" i="5"/>
  <c r="AB255" i="5"/>
  <c r="R244" i="5"/>
  <c r="X244" i="5"/>
  <c r="AB254" i="5"/>
  <c r="V253" i="5"/>
  <c r="R250" i="5"/>
  <c r="AB240" i="5"/>
  <c r="R226" i="5"/>
  <c r="X226" i="5"/>
  <c r="R218" i="5"/>
  <c r="X218" i="5"/>
  <c r="R230" i="5"/>
  <c r="X230" i="5"/>
  <c r="X211" i="5"/>
  <c r="R211" i="5"/>
  <c r="R206" i="5"/>
  <c r="R251" i="5"/>
  <c r="R245" i="5"/>
  <c r="AB231" i="5"/>
  <c r="V227" i="5"/>
  <c r="AB227" i="5"/>
  <c r="R199" i="5"/>
  <c r="X275" i="5"/>
  <c r="X271" i="5"/>
  <c r="X267" i="5"/>
  <c r="X263" i="5"/>
  <c r="X259" i="5"/>
  <c r="X255" i="5"/>
  <c r="AB252" i="5"/>
  <c r="R248" i="5"/>
  <c r="X248" i="5"/>
  <c r="V238" i="5"/>
  <c r="R219" i="5"/>
  <c r="R214" i="5"/>
  <c r="X250" i="5"/>
  <c r="V239" i="5"/>
  <c r="X236" i="5"/>
  <c r="V234" i="5"/>
  <c r="R229" i="5"/>
  <c r="X207" i="5"/>
  <c r="R207" i="5"/>
  <c r="R202" i="5"/>
  <c r="X252" i="5"/>
  <c r="R243" i="5"/>
  <c r="V242" i="5"/>
  <c r="X231" i="5"/>
  <c r="R231" i="5"/>
  <c r="X228" i="5"/>
  <c r="AB228" i="5"/>
  <c r="R222" i="5"/>
  <c r="V247" i="5"/>
  <c r="V246" i="5"/>
  <c r="AB242" i="5"/>
  <c r="R236" i="5"/>
  <c r="X235" i="5"/>
  <c r="R232" i="5"/>
  <c r="X232" i="5"/>
  <c r="X215" i="5"/>
  <c r="R215" i="5"/>
  <c r="R210" i="5"/>
  <c r="X245" i="5"/>
  <c r="X241" i="5"/>
  <c r="X237" i="5"/>
  <c r="X229" i="5"/>
  <c r="X208" i="5"/>
  <c r="X197" i="5"/>
  <c r="X225" i="5"/>
  <c r="X222" i="5"/>
  <c r="X221" i="5"/>
  <c r="R220" i="5"/>
  <c r="X217" i="5"/>
  <c r="R216" i="5"/>
  <c r="X214" i="5"/>
  <c r="X213" i="5"/>
  <c r="R212" i="5"/>
  <c r="X210" i="5"/>
  <c r="X209" i="5"/>
  <c r="R208" i="5"/>
  <c r="X206" i="5"/>
  <c r="X205" i="5"/>
  <c r="R204" i="5"/>
  <c r="X202" i="5"/>
  <c r="X201" i="5"/>
  <c r="R200" i="5"/>
  <c r="X198" i="5"/>
  <c r="AB219" i="5"/>
  <c r="AB215" i="5"/>
  <c r="AB211" i="5"/>
  <c r="AB207" i="5"/>
  <c r="AB203" i="5"/>
  <c r="AB199" i="5"/>
  <c r="R225" i="5"/>
  <c r="R221" i="5"/>
  <c r="X219" i="5"/>
  <c r="R217" i="5"/>
  <c r="R213" i="5"/>
  <c r="R209" i="5"/>
  <c r="R205" i="5"/>
  <c r="X203" i="5"/>
  <c r="R201" i="5"/>
  <c r="X199" i="5"/>
  <c r="R197" i="5"/>
  <c r="AB224" i="5"/>
  <c r="AB220" i="5"/>
  <c r="AB216" i="5"/>
  <c r="AB212" i="5"/>
  <c r="AB208" i="5"/>
  <c r="AB204" i="5"/>
  <c r="AB200" i="5"/>
  <c r="X224" i="5"/>
  <c r="X220" i="5"/>
  <c r="X216" i="5"/>
  <c r="X212" i="5"/>
  <c r="X204" i="5"/>
  <c r="X200" i="5"/>
  <c r="G67" i="6"/>
  <c r="H67" i="6" s="1"/>
  <c r="D67" i="6" s="1"/>
  <c r="G68" i="6"/>
  <c r="H68" i="6" s="1"/>
  <c r="D68" i="6" s="1"/>
  <c r="G66" i="6"/>
  <c r="H66" i="6" s="1"/>
  <c r="D66" i="6" s="1"/>
  <c r="A27" i="6"/>
  <c r="D43" i="4"/>
  <c r="D74" i="4"/>
  <c r="C12" i="6"/>
  <c r="D31" i="4"/>
  <c r="B53" i="4"/>
  <c r="A37" i="6" s="1"/>
  <c r="A26" i="6"/>
  <c r="C11" i="6"/>
  <c r="C9" i="6"/>
  <c r="D61" i="4"/>
  <c r="D37" i="4"/>
  <c r="C10" i="6"/>
  <c r="B32" i="4"/>
  <c r="A19" i="6" s="1"/>
  <c r="B69" i="4"/>
  <c r="A50" i="6" s="1"/>
  <c r="C8" i="6"/>
  <c r="B68" i="4"/>
  <c r="A49" i="6" s="1"/>
  <c r="B34" i="4"/>
  <c r="A21" i="6" s="1"/>
  <c r="B71" i="4"/>
  <c r="A52" i="6" s="1"/>
  <c r="B56" i="4"/>
  <c r="A39" i="6" s="1"/>
  <c r="C7" i="6"/>
  <c r="B59" i="4"/>
  <c r="A42" i="6" s="1"/>
  <c r="B62" i="4"/>
  <c r="A44" i="6" s="1"/>
  <c r="D49" i="4"/>
  <c r="D55" i="4"/>
  <c r="G49" i="4"/>
  <c r="G61" i="4"/>
  <c r="G37" i="4"/>
  <c r="B63" i="4"/>
  <c r="A45" i="6" s="1"/>
  <c r="B57" i="4"/>
  <c r="A40" i="6" s="1"/>
  <c r="B51" i="4"/>
  <c r="A35" i="6" s="1"/>
  <c r="B33" i="4"/>
  <c r="A20" i="6" s="1"/>
  <c r="G31" i="4"/>
  <c r="D4" i="6"/>
  <c r="C4" i="6"/>
  <c r="G74" i="4"/>
  <c r="G64" i="6"/>
  <c r="B52" i="4"/>
  <c r="A36" i="6" s="1"/>
  <c r="G55" i="4"/>
  <c r="B35" i="4"/>
  <c r="A22" i="6" s="1"/>
  <c r="B70" i="4"/>
  <c r="A51" i="6" s="1"/>
  <c r="A24" i="6"/>
  <c r="G67" i="4"/>
  <c r="G43" i="4"/>
  <c r="T208" i="5"/>
  <c r="T202" i="5"/>
  <c r="T198" i="5"/>
  <c r="T533" i="5"/>
  <c r="S550" i="5"/>
  <c r="T403" i="5"/>
  <c r="T373" i="5"/>
  <c r="T307" i="5"/>
  <c r="S532" i="5"/>
  <c r="S364" i="5"/>
  <c r="T217" i="5"/>
  <c r="S558" i="5"/>
  <c r="T492" i="5"/>
  <c r="T472" i="5"/>
  <c r="S383" i="5"/>
  <c r="T480" i="5"/>
  <c r="T232" i="5"/>
  <c r="S534" i="5"/>
  <c r="S493" i="5"/>
  <c r="S284" i="5"/>
  <c r="T446" i="5"/>
  <c r="T214" i="5"/>
  <c r="T365" i="5"/>
  <c r="T277" i="5"/>
  <c r="T249" i="5"/>
  <c r="T395" i="5"/>
  <c r="T324" i="5"/>
  <c r="T302" i="5"/>
  <c r="S292" i="5"/>
  <c r="T422" i="5"/>
  <c r="T471" i="5"/>
  <c r="T393" i="5"/>
  <c r="S290" i="5"/>
  <c r="S256" i="5"/>
  <c r="S339" i="5"/>
  <c r="S570" i="5"/>
  <c r="S245" i="5"/>
  <c r="S566" i="5"/>
  <c r="S572" i="5"/>
  <c r="S380" i="5"/>
  <c r="S282" i="5"/>
  <c r="T220" i="5"/>
  <c r="T443" i="5"/>
  <c r="T228" i="5"/>
  <c r="T219" i="5"/>
  <c r="T231" i="5"/>
  <c r="T567" i="5"/>
  <c r="T321" i="5"/>
  <c r="S294" i="5"/>
  <c r="T204" i="5"/>
  <c r="S374" i="5"/>
  <c r="S562" i="5"/>
  <c r="S531" i="5"/>
  <c r="T334" i="5"/>
  <c r="S260" i="5"/>
  <c r="T379" i="5"/>
  <c r="T465" i="5"/>
  <c r="T213" i="5"/>
  <c r="T426" i="5"/>
  <c r="T557" i="5"/>
  <c r="T361" i="5"/>
  <c r="T541" i="5"/>
  <c r="S536" i="5"/>
  <c r="T545" i="5"/>
  <c r="T518" i="5"/>
  <c r="S530" i="5"/>
  <c r="S355" i="5"/>
  <c r="S266" i="5"/>
  <c r="T201" i="5"/>
  <c r="S538" i="5"/>
  <c r="T291" i="5"/>
  <c r="T242" i="5"/>
  <c r="S340" i="5"/>
  <c r="T437" i="5"/>
  <c r="T353" i="5"/>
  <c r="S543" i="5"/>
  <c r="T473" i="5"/>
  <c r="T225" i="5"/>
  <c r="T428" i="5"/>
  <c r="T349" i="5"/>
  <c r="T442" i="5"/>
  <c r="T411" i="5"/>
  <c r="T447" i="5"/>
  <c r="T434" i="5"/>
  <c r="S501" i="5"/>
  <c r="S262" i="5"/>
  <c r="S535" i="5"/>
  <c r="S352" i="5"/>
  <c r="S539" i="5"/>
  <c r="T449" i="5"/>
  <c r="S554" i="5"/>
  <c r="T229" i="5"/>
  <c r="S347" i="5"/>
  <c r="S368" i="5"/>
  <c r="T221" i="5"/>
  <c r="S356" i="5"/>
  <c r="T399" i="5"/>
  <c r="T514" i="5"/>
  <c r="T391" i="5"/>
  <c r="S513" i="5"/>
  <c r="T519" i="5"/>
  <c r="T257" i="5"/>
  <c r="S564" i="5"/>
  <c r="T457" i="5"/>
  <c r="S288" i="5"/>
  <c r="T279" i="5"/>
  <c r="S528" i="5"/>
  <c r="T525" i="5"/>
  <c r="T510" i="5"/>
  <c r="T261" i="5"/>
  <c r="T230" i="5"/>
  <c r="T247" i="5"/>
  <c r="S571" i="5"/>
  <c r="T453" i="5"/>
  <c r="T253" i="5"/>
  <c r="T222" i="5"/>
  <c r="T234" i="5"/>
  <c r="T440" i="5"/>
  <c r="T199" i="5"/>
  <c r="T359" i="5"/>
  <c r="T265" i="5"/>
  <c r="S482" i="5"/>
  <c r="S264" i="5"/>
  <c r="S542" i="5"/>
  <c r="S323" i="5"/>
  <c r="S296" i="5"/>
  <c r="T563" i="5"/>
  <c r="T377" i="5"/>
  <c r="T549" i="5"/>
  <c r="T285" i="5"/>
  <c r="S544" i="5"/>
  <c r="T313" i="5"/>
  <c r="T248" i="5"/>
  <c r="T206" i="5"/>
  <c r="S497" i="5"/>
  <c r="T310" i="5"/>
  <c r="T209" i="5"/>
  <c r="S552" i="5"/>
  <c r="T396" i="5"/>
  <c r="T308" i="5"/>
  <c r="T386" i="5"/>
  <c r="T235" i="5"/>
  <c r="T464" i="5"/>
  <c r="T372" i="5"/>
  <c r="T516" i="5"/>
  <c r="T316" i="5"/>
  <c r="T223" i="5"/>
  <c r="T521" i="5"/>
  <c r="T218" i="5"/>
  <c r="T503" i="5"/>
  <c r="T459" i="5"/>
  <c r="S489" i="5"/>
  <c r="T462" i="5"/>
  <c r="T384" i="5"/>
  <c r="S547" i="5"/>
  <c r="T418" i="5"/>
  <c r="S255" i="5"/>
  <c r="T299" i="5"/>
  <c r="T390" i="5"/>
  <c r="T273" i="5"/>
  <c r="T435" i="5"/>
  <c r="T392" i="5"/>
  <c r="T424" i="5"/>
  <c r="T389" i="5"/>
  <c r="T312" i="5"/>
  <c r="T301" i="5"/>
  <c r="T305" i="5"/>
  <c r="T331" i="5"/>
  <c r="T252" i="5"/>
  <c r="T325" i="5"/>
  <c r="T203" i="5"/>
  <c r="S560" i="5"/>
  <c r="S568" i="5"/>
  <c r="T244" i="5"/>
  <c r="T467" i="5"/>
  <c r="S524" i="5"/>
  <c r="T463" i="5"/>
  <c r="T420" i="5"/>
  <c r="T429" i="5"/>
  <c r="T212" i="5"/>
  <c r="S268" i="5"/>
  <c r="S258" i="5"/>
  <c r="T394" i="5"/>
  <c r="S343" i="5"/>
  <c r="T306" i="5"/>
  <c r="S267" i="5"/>
  <c r="S272" i="5"/>
  <c r="T441" i="5"/>
  <c r="S527" i="5"/>
  <c r="T515" i="5"/>
  <c r="T300" i="5"/>
  <c r="S481" i="5"/>
  <c r="T369" i="5"/>
  <c r="T251" i="5"/>
  <c r="T341" i="5"/>
  <c r="T381" i="5"/>
  <c r="S286" i="5"/>
  <c r="S271" i="5"/>
  <c r="S370" i="5"/>
  <c r="S344" i="5"/>
  <c r="S295" i="5"/>
  <c r="T342" i="5"/>
  <c r="S276" i="5"/>
  <c r="T357" i="5"/>
  <c r="T239" i="5"/>
  <c r="T439" i="5"/>
  <c r="T240" i="5"/>
  <c r="T238" i="5"/>
  <c r="T224" i="5"/>
  <c r="T573" i="5"/>
  <c r="S246" i="5"/>
  <c r="T197" i="5"/>
  <c r="S348" i="5"/>
  <c r="T236" i="5"/>
  <c r="S241" i="5"/>
  <c r="S270" i="5"/>
  <c r="T254" i="5"/>
  <c r="T417" i="5"/>
  <c r="T401" i="5"/>
  <c r="S275" i="5"/>
  <c r="S280" i="5"/>
  <c r="S555" i="5"/>
  <c r="T226" i="5"/>
  <c r="T205" i="5"/>
  <c r="T281" i="5"/>
  <c r="T468" i="5"/>
  <c r="T414" i="5"/>
  <c r="T460" i="5"/>
  <c r="T210" i="5"/>
  <c r="T215" i="5"/>
  <c r="S523" i="5"/>
  <c r="T559" i="5"/>
  <c r="T378" i="5"/>
  <c r="S278" i="5"/>
  <c r="S526" i="5"/>
  <c r="S363" i="5"/>
  <c r="S509" i="5"/>
  <c r="T385" i="5"/>
  <c r="T269" i="5"/>
  <c r="T398" i="5"/>
  <c r="T293" i="5"/>
  <c r="T423" i="5"/>
  <c r="T561" i="5"/>
  <c r="T470" i="5"/>
  <c r="S548" i="5"/>
  <c r="S358" i="5"/>
  <c r="S556" i="5"/>
  <c r="T354" i="5"/>
  <c r="S551" i="5"/>
  <c r="T346" i="5"/>
  <c r="S540" i="5"/>
  <c r="S366" i="5"/>
  <c r="T445" i="5"/>
  <c r="S259" i="5"/>
  <c r="T529" i="5"/>
  <c r="T314" i="5"/>
  <c r="T466" i="5"/>
  <c r="S319" i="5"/>
  <c r="S263" i="5"/>
  <c r="T387" i="5"/>
  <c r="T337" i="5"/>
  <c r="T304" i="5"/>
  <c r="T494" i="5"/>
  <c r="T402" i="5"/>
  <c r="T432" i="5"/>
  <c r="T320" i="5"/>
  <c r="T537" i="5"/>
  <c r="S371" i="5"/>
  <c r="S351" i="5"/>
  <c r="S375" i="5"/>
  <c r="T455" i="5"/>
  <c r="S505" i="5"/>
  <c r="T512" i="5"/>
  <c r="T458" i="5"/>
  <c r="T298" i="5"/>
  <c r="T469" i="5"/>
  <c r="S430" i="5"/>
  <c r="S336" i="5"/>
  <c r="S376" i="5"/>
  <c r="T350" i="5"/>
  <c r="T250" i="5"/>
  <c r="T289" i="5"/>
  <c r="S274" i="5"/>
  <c r="T438" i="5"/>
  <c r="T309" i="5"/>
  <c r="T454" i="5"/>
  <c r="S237" i="5"/>
  <c r="T486" i="5"/>
  <c r="T216" i="5"/>
  <c r="S522" i="5"/>
  <c r="T233" i="5"/>
  <c r="T456" i="5"/>
  <c r="T243" i="5"/>
  <c r="S574" i="5"/>
  <c r="S367" i="5"/>
  <c r="T227" i="5"/>
  <c r="T207" i="5"/>
  <c r="T433" i="5"/>
  <c r="S360" i="5"/>
  <c r="S485" i="5"/>
  <c r="S517" i="5"/>
  <c r="T448" i="5"/>
  <c r="T303" i="5"/>
  <c r="T520" i="5"/>
  <c r="S546" i="5"/>
  <c r="S297" i="5"/>
  <c r="T450" i="5"/>
  <c r="T444" i="5"/>
  <c r="G65" i="6" l="1"/>
  <c r="H65" i="6" s="1"/>
  <c r="C65" i="6" s="1"/>
  <c r="R247" i="5"/>
  <c r="X247" i="5"/>
  <c r="X242" i="5"/>
  <c r="R242" i="5"/>
  <c r="X227" i="5"/>
  <c r="R227" i="5"/>
  <c r="X291" i="5"/>
  <c r="R291" i="5"/>
  <c r="X303" i="5"/>
  <c r="R303" i="5"/>
  <c r="X355" i="5"/>
  <c r="R355" i="5"/>
  <c r="X394" i="5"/>
  <c r="R394" i="5"/>
  <c r="X402" i="5"/>
  <c r="R402" i="5"/>
  <c r="R482" i="5"/>
  <c r="X482" i="5"/>
  <c r="X494" i="5"/>
  <c r="R494" i="5"/>
  <c r="R518" i="5"/>
  <c r="X518" i="5"/>
  <c r="R713" i="5"/>
  <c r="X713" i="5"/>
  <c r="X810" i="5"/>
  <c r="R810" i="5"/>
  <c r="X806" i="5"/>
  <c r="R806" i="5"/>
  <c r="R780" i="5"/>
  <c r="X780" i="5"/>
  <c r="R937" i="5"/>
  <c r="X937" i="5"/>
  <c r="X890" i="5"/>
  <c r="R890" i="5"/>
  <c r="R927" i="5"/>
  <c r="X927" i="5"/>
  <c r="X1000" i="5"/>
  <c r="R1000" i="5"/>
  <c r="X976" i="5"/>
  <c r="R976" i="5"/>
  <c r="R1048" i="5"/>
  <c r="X1048" i="5"/>
  <c r="R1206" i="5"/>
  <c r="X1206" i="5"/>
  <c r="X968" i="5"/>
  <c r="R968" i="5"/>
  <c r="R1166" i="5"/>
  <c r="X1166" i="5"/>
  <c r="X1125" i="5"/>
  <c r="R1125" i="5"/>
  <c r="X1077" i="5"/>
  <c r="R1077" i="5"/>
  <c r="X1181" i="5"/>
  <c r="R1181" i="5"/>
  <c r="X1431" i="5"/>
  <c r="R1431" i="5"/>
  <c r="R1555" i="5"/>
  <c r="X1555" i="5"/>
  <c r="R1591" i="5"/>
  <c r="X1591" i="5"/>
  <c r="X1443" i="5"/>
  <c r="R1443" i="5"/>
  <c r="R1539" i="5"/>
  <c r="X1539" i="5"/>
  <c r="X1401" i="5"/>
  <c r="R1401" i="5"/>
  <c r="R1531" i="5"/>
  <c r="X1531" i="5"/>
  <c r="X1495" i="5"/>
  <c r="R1495" i="5"/>
  <c r="R1537" i="5"/>
  <c r="X1537" i="5"/>
  <c r="R1541" i="5"/>
  <c r="X1541" i="5"/>
  <c r="F1991" i="5"/>
  <c r="J1991" i="5"/>
  <c r="H1991" i="5"/>
  <c r="R1991" i="5"/>
  <c r="E1991" i="5"/>
  <c r="X1991" i="5" s="1"/>
  <c r="I1991" i="5"/>
  <c r="G2121" i="5"/>
  <c r="H2121" i="5"/>
  <c r="I2121" i="5"/>
  <c r="J2121" i="5"/>
  <c r="R2121" i="5"/>
  <c r="E2121" i="5"/>
  <c r="X2121" i="5" s="1"/>
  <c r="F2121" i="5"/>
  <c r="G2153" i="5"/>
  <c r="H2153" i="5"/>
  <c r="I2153" i="5"/>
  <c r="J2153" i="5"/>
  <c r="R2153" i="5"/>
  <c r="E2153" i="5"/>
  <c r="X2153" i="5" s="1"/>
  <c r="F2153" i="5"/>
  <c r="H2185" i="5"/>
  <c r="I2185" i="5"/>
  <c r="J2185" i="5"/>
  <c r="R2185" i="5"/>
  <c r="E2185" i="5"/>
  <c r="X2185" i="5" s="1"/>
  <c r="F2185" i="5"/>
  <c r="G2185" i="5"/>
  <c r="H2217" i="5"/>
  <c r="J2217" i="5"/>
  <c r="R2217" i="5"/>
  <c r="E2217" i="5"/>
  <c r="X2217" i="5" s="1"/>
  <c r="F2217" i="5"/>
  <c r="G2217" i="5"/>
  <c r="I2217" i="5"/>
  <c r="H2241" i="5"/>
  <c r="J2241" i="5"/>
  <c r="R2241" i="5"/>
  <c r="E2241" i="5"/>
  <c r="X2241" i="5" s="1"/>
  <c r="F2241" i="5"/>
  <c r="I2241" i="5"/>
  <c r="X307" i="5"/>
  <c r="R307" i="5"/>
  <c r="X363" i="5"/>
  <c r="R363" i="5"/>
  <c r="R429" i="5"/>
  <c r="X429" i="5"/>
  <c r="X279" i="5"/>
  <c r="R279" i="5"/>
  <c r="R287" i="5"/>
  <c r="X287" i="5"/>
  <c r="R305" i="5"/>
  <c r="X305" i="5"/>
  <c r="R321" i="5"/>
  <c r="X321" i="5"/>
  <c r="R359" i="5"/>
  <c r="X359" i="5"/>
  <c r="X378" i="5"/>
  <c r="R378" i="5"/>
  <c r="X519" i="5"/>
  <c r="R519" i="5"/>
  <c r="X486" i="5"/>
  <c r="R486" i="5"/>
  <c r="R500" i="5"/>
  <c r="X500" i="5"/>
  <c r="X641" i="5"/>
  <c r="R641" i="5"/>
  <c r="X645" i="5"/>
  <c r="R645" i="5"/>
  <c r="R677" i="5"/>
  <c r="X677" i="5"/>
  <c r="R768" i="5"/>
  <c r="X768" i="5"/>
  <c r="X794" i="5"/>
  <c r="R794" i="5"/>
  <c r="X786" i="5"/>
  <c r="R786" i="5"/>
  <c r="R856" i="5"/>
  <c r="X856" i="5"/>
  <c r="R864" i="5"/>
  <c r="X864" i="5"/>
  <c r="X874" i="5"/>
  <c r="R874" i="5"/>
  <c r="R1197" i="5"/>
  <c r="X1197" i="5"/>
  <c r="X1073" i="5"/>
  <c r="R1073" i="5"/>
  <c r="X1101" i="5"/>
  <c r="R1101" i="5"/>
  <c r="X1113" i="5"/>
  <c r="R1113" i="5"/>
  <c r="R1198" i="5"/>
  <c r="X1198" i="5"/>
  <c r="X1352" i="5"/>
  <c r="R1352" i="5"/>
  <c r="X1400" i="5"/>
  <c r="R1400" i="5"/>
  <c r="X1503" i="5"/>
  <c r="R1503" i="5"/>
  <c r="R1527" i="5"/>
  <c r="X1527" i="5"/>
  <c r="X1411" i="5"/>
  <c r="R1411" i="5"/>
  <c r="R1533" i="5"/>
  <c r="X1533" i="5"/>
  <c r="X1507" i="5"/>
  <c r="R1507" i="5"/>
  <c r="X1435" i="5"/>
  <c r="R1435" i="5"/>
  <c r="X1467" i="5"/>
  <c r="R1467" i="5"/>
  <c r="R1525" i="5"/>
  <c r="X1525" i="5"/>
  <c r="X1479" i="5"/>
  <c r="R1479" i="5"/>
  <c r="X1459" i="5"/>
  <c r="R1459" i="5"/>
  <c r="X1471" i="5"/>
  <c r="R1471" i="5"/>
  <c r="R1563" i="5"/>
  <c r="X1563" i="5"/>
  <c r="X1564" i="5"/>
  <c r="R1564" i="5"/>
  <c r="X1451" i="5"/>
  <c r="R1451" i="5"/>
  <c r="F1959" i="5"/>
  <c r="J1959" i="5"/>
  <c r="E1959" i="5"/>
  <c r="X1959" i="5" s="1"/>
  <c r="I1959" i="5"/>
  <c r="R1959" i="5"/>
  <c r="H1959" i="5"/>
  <c r="F1963" i="5"/>
  <c r="J1963" i="5"/>
  <c r="E1963" i="5"/>
  <c r="X1963" i="5" s="1"/>
  <c r="H1963" i="5"/>
  <c r="I1963" i="5"/>
  <c r="R1963" i="5"/>
  <c r="E2003" i="5"/>
  <c r="X2003" i="5" s="1"/>
  <c r="H2003" i="5"/>
  <c r="I2003" i="5"/>
  <c r="F2003" i="5"/>
  <c r="J2003" i="5"/>
  <c r="R2003" i="5"/>
  <c r="G2133" i="5"/>
  <c r="H2133" i="5"/>
  <c r="I2133" i="5"/>
  <c r="J2133" i="5"/>
  <c r="R2133" i="5"/>
  <c r="E2133" i="5"/>
  <c r="X2133" i="5" s="1"/>
  <c r="F2133" i="5"/>
  <c r="G2165" i="5"/>
  <c r="H2165" i="5"/>
  <c r="I2165" i="5"/>
  <c r="J2165" i="5"/>
  <c r="R2165" i="5"/>
  <c r="E2165" i="5"/>
  <c r="X2165" i="5" s="1"/>
  <c r="F2165" i="5"/>
  <c r="H2197" i="5"/>
  <c r="J2197" i="5"/>
  <c r="R2197" i="5"/>
  <c r="E2197" i="5"/>
  <c r="X2197" i="5" s="1"/>
  <c r="F2197" i="5"/>
  <c r="I2197" i="5"/>
  <c r="G2197" i="5"/>
  <c r="H2213" i="5"/>
  <c r="J2213" i="5"/>
  <c r="R2213" i="5"/>
  <c r="E2213" i="5"/>
  <c r="X2213" i="5" s="1"/>
  <c r="F2213" i="5"/>
  <c r="I2213" i="5"/>
  <c r="G2213" i="5"/>
  <c r="H2221" i="5"/>
  <c r="J2221" i="5"/>
  <c r="R2221" i="5"/>
  <c r="E2221" i="5"/>
  <c r="X2221" i="5" s="1"/>
  <c r="F2221" i="5"/>
  <c r="G2221" i="5"/>
  <c r="I2221" i="5"/>
  <c r="F2251" i="5"/>
  <c r="I2251" i="5"/>
  <c r="J2251" i="5"/>
  <c r="E2251" i="5"/>
  <c r="X2251" i="5" s="1"/>
  <c r="H2251" i="5"/>
  <c r="R2251" i="5"/>
  <c r="R234" i="5"/>
  <c r="X234" i="5"/>
  <c r="R223" i="5"/>
  <c r="X367" i="5"/>
  <c r="R367" i="5"/>
  <c r="X466" i="5"/>
  <c r="R466" i="5"/>
  <c r="R490" i="5"/>
  <c r="X490" i="5"/>
  <c r="R437" i="5"/>
  <c r="X437" i="5"/>
  <c r="X571" i="5"/>
  <c r="R571" i="5"/>
  <c r="X657" i="5"/>
  <c r="R657" i="5"/>
  <c r="X661" i="5"/>
  <c r="R661" i="5"/>
  <c r="R665" i="5"/>
  <c r="X665" i="5"/>
  <c r="R681" i="5"/>
  <c r="X681" i="5"/>
  <c r="R697" i="5"/>
  <c r="X697" i="5"/>
  <c r="R729" i="5"/>
  <c r="X729" i="5"/>
  <c r="X636" i="5"/>
  <c r="R636" i="5"/>
  <c r="X720" i="5"/>
  <c r="R720" i="5"/>
  <c r="X814" i="5"/>
  <c r="R814" i="5"/>
  <c r="R871" i="5"/>
  <c r="X871" i="5"/>
  <c r="R887" i="5"/>
  <c r="X887" i="5"/>
  <c r="R919" i="5"/>
  <c r="X919" i="5"/>
  <c r="R1040" i="5"/>
  <c r="X1040" i="5"/>
  <c r="X984" i="5"/>
  <c r="R984" i="5"/>
  <c r="R1053" i="5"/>
  <c r="X1053" i="5"/>
  <c r="X992" i="5"/>
  <c r="R992" i="5"/>
  <c r="R883" i="5"/>
  <c r="X883" i="5"/>
  <c r="R1065" i="5"/>
  <c r="X1065" i="5"/>
  <c r="X1089" i="5"/>
  <c r="R1089" i="5"/>
  <c r="R1209" i="5"/>
  <c r="X1209" i="5"/>
  <c r="X1216" i="5"/>
  <c r="R1216" i="5"/>
  <c r="X1141" i="5"/>
  <c r="R1141" i="5"/>
  <c r="R1191" i="5"/>
  <c r="X1191" i="5"/>
  <c r="X1487" i="5"/>
  <c r="R1487" i="5"/>
  <c r="R1551" i="5"/>
  <c r="X1551" i="5"/>
  <c r="X1491" i="5"/>
  <c r="R1491" i="5"/>
  <c r="R1517" i="5"/>
  <c r="X1517" i="5"/>
  <c r="X1447" i="5"/>
  <c r="R1447" i="5"/>
  <c r="X1427" i="5"/>
  <c r="R1427" i="5"/>
  <c r="R1513" i="5"/>
  <c r="X1513" i="5"/>
  <c r="X1439" i="5"/>
  <c r="R1439" i="5"/>
  <c r="X1592" i="5"/>
  <c r="R1592" i="5"/>
  <c r="F1895" i="5"/>
  <c r="H1895" i="5"/>
  <c r="I1895" i="5"/>
  <c r="J1895" i="5"/>
  <c r="R1895" i="5"/>
  <c r="E1895" i="5"/>
  <c r="X1895" i="5" s="1"/>
  <c r="F1903" i="5"/>
  <c r="H1903" i="5"/>
  <c r="I1903" i="5"/>
  <c r="J1903" i="5"/>
  <c r="R1903" i="5"/>
  <c r="E1903" i="5"/>
  <c r="X1903" i="5" s="1"/>
  <c r="F1911" i="5"/>
  <c r="H1911" i="5"/>
  <c r="I1911" i="5"/>
  <c r="J1911" i="5"/>
  <c r="R1911" i="5"/>
  <c r="E1911" i="5"/>
  <c r="X1911" i="5" s="1"/>
  <c r="F1919" i="5"/>
  <c r="H1919" i="5"/>
  <c r="I1919" i="5"/>
  <c r="J1919" i="5"/>
  <c r="R1919" i="5"/>
  <c r="E1919" i="5"/>
  <c r="X1919" i="5" s="1"/>
  <c r="F1927" i="5"/>
  <c r="H1927" i="5"/>
  <c r="I1927" i="5"/>
  <c r="J1927" i="5"/>
  <c r="R1927" i="5"/>
  <c r="E1927" i="5"/>
  <c r="X1927" i="5" s="1"/>
  <c r="F1935" i="5"/>
  <c r="H1935" i="5"/>
  <c r="I1935" i="5"/>
  <c r="J1935" i="5"/>
  <c r="R1935" i="5"/>
  <c r="E1935" i="5"/>
  <c r="X1935" i="5" s="1"/>
  <c r="F1943" i="5"/>
  <c r="H1943" i="5"/>
  <c r="I1943" i="5"/>
  <c r="J1943" i="5"/>
  <c r="R1943" i="5"/>
  <c r="E1943" i="5"/>
  <c r="X1943" i="5" s="1"/>
  <c r="G2145" i="5"/>
  <c r="H2145" i="5"/>
  <c r="I2145" i="5"/>
  <c r="J2145" i="5"/>
  <c r="R2145" i="5"/>
  <c r="E2145" i="5"/>
  <c r="X2145" i="5" s="1"/>
  <c r="F2145" i="5"/>
  <c r="G2177" i="5"/>
  <c r="H2177" i="5"/>
  <c r="I2177" i="5"/>
  <c r="J2177" i="5"/>
  <c r="R2177" i="5"/>
  <c r="E2177" i="5"/>
  <c r="X2177" i="5" s="1"/>
  <c r="F2177" i="5"/>
  <c r="E2266" i="5"/>
  <c r="X2266" i="5" s="1"/>
  <c r="H2266" i="5"/>
  <c r="F2266" i="5"/>
  <c r="I2266" i="5"/>
  <c r="J2266" i="5"/>
  <c r="R2266" i="5"/>
  <c r="H2233" i="5"/>
  <c r="J2233" i="5"/>
  <c r="R2233" i="5"/>
  <c r="E2233" i="5"/>
  <c r="X2233" i="5" s="1"/>
  <c r="F2233" i="5"/>
  <c r="G2233" i="5"/>
  <c r="I2233" i="5"/>
  <c r="X511" i="5"/>
  <c r="R511" i="5"/>
  <c r="X802" i="5"/>
  <c r="R802" i="5"/>
  <c r="X870" i="5"/>
  <c r="R870" i="5"/>
  <c r="R899" i="5"/>
  <c r="X899" i="5"/>
  <c r="X846" i="5"/>
  <c r="R846" i="5"/>
  <c r="R1057" i="5"/>
  <c r="X1057" i="5"/>
  <c r="R1044" i="5"/>
  <c r="X1044" i="5"/>
  <c r="X1105" i="5"/>
  <c r="R1105" i="5"/>
  <c r="R1201" i="5"/>
  <c r="X1201" i="5"/>
  <c r="X1157" i="5"/>
  <c r="R1157" i="5"/>
  <c r="X1165" i="5"/>
  <c r="R1165" i="5"/>
  <c r="X1173" i="5"/>
  <c r="R1173" i="5"/>
  <c r="X1117" i="5"/>
  <c r="R1117" i="5"/>
  <c r="X1129" i="5"/>
  <c r="R1129" i="5"/>
  <c r="R1162" i="5"/>
  <c r="X1162" i="5"/>
  <c r="R1557" i="5"/>
  <c r="X1557" i="5"/>
  <c r="R1575" i="5"/>
  <c r="X1575" i="5"/>
  <c r="X1415" i="5"/>
  <c r="R1415" i="5"/>
  <c r="R1567" i="5"/>
  <c r="X1567" i="5"/>
  <c r="R1579" i="5"/>
  <c r="X1579" i="5"/>
  <c r="F1967" i="5"/>
  <c r="J1967" i="5"/>
  <c r="E1967" i="5"/>
  <c r="X1967" i="5" s="1"/>
  <c r="I1967" i="5"/>
  <c r="R1967" i="5"/>
  <c r="H1967" i="5"/>
  <c r="J2000" i="5"/>
  <c r="R2000" i="5"/>
  <c r="I2000" i="5"/>
  <c r="E2000" i="5"/>
  <c r="X2000" i="5" s="1"/>
  <c r="F2000" i="5"/>
  <c r="H2000" i="5"/>
  <c r="R1994" i="5"/>
  <c r="F1994" i="5"/>
  <c r="J1994" i="5"/>
  <c r="E1994" i="5"/>
  <c r="X1994" i="5" s="1"/>
  <c r="H1994" i="5"/>
  <c r="I1994" i="5"/>
  <c r="F1971" i="5"/>
  <c r="J1971" i="5"/>
  <c r="I1971" i="5"/>
  <c r="E1971" i="5"/>
  <c r="X1971" i="5" s="1"/>
  <c r="H1971" i="5"/>
  <c r="R1971" i="5"/>
  <c r="G2125" i="5"/>
  <c r="H2125" i="5"/>
  <c r="I2125" i="5"/>
  <c r="J2125" i="5"/>
  <c r="R2125" i="5"/>
  <c r="E2125" i="5"/>
  <c r="X2125" i="5" s="1"/>
  <c r="F2125" i="5"/>
  <c r="G2157" i="5"/>
  <c r="H2157" i="5"/>
  <c r="I2157" i="5"/>
  <c r="J2157" i="5"/>
  <c r="R2157" i="5"/>
  <c r="E2157" i="5"/>
  <c r="X2157" i="5" s="1"/>
  <c r="F2157" i="5"/>
  <c r="H2189" i="5"/>
  <c r="I2189" i="5"/>
  <c r="J2189" i="5"/>
  <c r="R2189" i="5"/>
  <c r="E2189" i="5"/>
  <c r="X2189" i="5" s="1"/>
  <c r="F2189" i="5"/>
  <c r="G2189" i="5"/>
  <c r="H2201" i="5"/>
  <c r="J2201" i="5"/>
  <c r="R2201" i="5"/>
  <c r="E2201" i="5"/>
  <c r="X2201" i="5" s="1"/>
  <c r="F2201" i="5"/>
  <c r="G2201" i="5"/>
  <c r="I2201" i="5"/>
  <c r="H2225" i="5"/>
  <c r="J2225" i="5"/>
  <c r="R2225" i="5"/>
  <c r="E2225" i="5"/>
  <c r="X2225" i="5" s="1"/>
  <c r="F2225" i="5"/>
  <c r="I2225" i="5"/>
  <c r="X295" i="5"/>
  <c r="R295" i="5"/>
  <c r="R309" i="5"/>
  <c r="X309" i="5"/>
  <c r="X398" i="5"/>
  <c r="R398" i="5"/>
  <c r="R391" i="5"/>
  <c r="X391" i="5"/>
  <c r="R498" i="5"/>
  <c r="X498" i="5"/>
  <c r="X443" i="5"/>
  <c r="R443" i="5"/>
  <c r="X474" i="5"/>
  <c r="R474" i="5"/>
  <c r="R491" i="5"/>
  <c r="X491" i="5"/>
  <c r="R624" i="5"/>
  <c r="X624" i="5"/>
  <c r="X649" i="5"/>
  <c r="R649" i="5"/>
  <c r="X653" i="5"/>
  <c r="R653" i="5"/>
  <c r="R685" i="5"/>
  <c r="X685" i="5"/>
  <c r="X790" i="5"/>
  <c r="R790" i="5"/>
  <c r="X822" i="5"/>
  <c r="R822" i="5"/>
  <c r="X898" i="5"/>
  <c r="R898" i="5"/>
  <c r="R935" i="5"/>
  <c r="X935" i="5"/>
  <c r="R907" i="5"/>
  <c r="X907" i="5"/>
  <c r="R923" i="5"/>
  <c r="X923" i="5"/>
  <c r="X830" i="5"/>
  <c r="R830" i="5"/>
  <c r="X944" i="5"/>
  <c r="R944" i="5"/>
  <c r="X922" i="5"/>
  <c r="R922" i="5"/>
  <c r="R1032" i="5"/>
  <c r="X1032" i="5"/>
  <c r="X1052" i="5"/>
  <c r="R1052" i="5"/>
  <c r="X1121" i="5"/>
  <c r="R1121" i="5"/>
  <c r="R1194" i="5"/>
  <c r="X1194" i="5"/>
  <c r="R1158" i="5"/>
  <c r="X1158" i="5"/>
  <c r="R1174" i="5"/>
  <c r="X1174" i="5"/>
  <c r="R1193" i="5"/>
  <c r="X1193" i="5"/>
  <c r="R1547" i="5"/>
  <c r="X1547" i="5"/>
  <c r="X1368" i="5"/>
  <c r="R1368" i="5"/>
  <c r="R1545" i="5"/>
  <c r="X1545" i="5"/>
  <c r="R1571" i="5"/>
  <c r="X1571" i="5"/>
  <c r="X1213" i="5"/>
  <c r="R1213" i="5"/>
  <c r="X1499" i="5"/>
  <c r="R1499" i="5"/>
  <c r="X1580" i="5"/>
  <c r="R1580" i="5"/>
  <c r="X1594" i="5"/>
  <c r="R1594" i="5"/>
  <c r="F1955" i="5"/>
  <c r="I1955" i="5"/>
  <c r="J1955" i="5"/>
  <c r="H1955" i="5"/>
  <c r="E1955" i="5"/>
  <c r="X1955" i="5" s="1"/>
  <c r="R1955" i="5"/>
  <c r="G2137" i="5"/>
  <c r="H2137" i="5"/>
  <c r="I2137" i="5"/>
  <c r="J2137" i="5"/>
  <c r="R2137" i="5"/>
  <c r="E2137" i="5"/>
  <c r="X2137" i="5" s="1"/>
  <c r="F2137" i="5"/>
  <c r="G2169" i="5"/>
  <c r="H2169" i="5"/>
  <c r="I2169" i="5"/>
  <c r="J2169" i="5"/>
  <c r="R2169" i="5"/>
  <c r="E2169" i="5"/>
  <c r="X2169" i="5" s="1"/>
  <c r="F2169" i="5"/>
  <c r="H2237" i="5"/>
  <c r="J2237" i="5"/>
  <c r="R2237" i="5"/>
  <c r="E2237" i="5"/>
  <c r="X2237" i="5" s="1"/>
  <c r="F2237" i="5"/>
  <c r="I2237" i="5"/>
  <c r="I2259" i="5"/>
  <c r="J2259" i="5"/>
  <c r="R2259" i="5"/>
  <c r="E2259" i="5"/>
  <c r="X2259" i="5" s="1"/>
  <c r="F2259" i="5"/>
  <c r="H2259" i="5"/>
  <c r="G2241" i="5"/>
  <c r="X447" i="5"/>
  <c r="R447" i="5"/>
  <c r="R462" i="5"/>
  <c r="X462" i="5"/>
  <c r="R238" i="5"/>
  <c r="X238" i="5"/>
  <c r="X249" i="5"/>
  <c r="R249" i="5"/>
  <c r="X299" i="5"/>
  <c r="R299" i="5"/>
  <c r="X331" i="5"/>
  <c r="R331" i="5"/>
  <c r="R385" i="5"/>
  <c r="X385" i="5"/>
  <c r="R389" i="5"/>
  <c r="X389" i="5"/>
  <c r="X451" i="5"/>
  <c r="R451" i="5"/>
  <c r="X514" i="5"/>
  <c r="R514" i="5"/>
  <c r="X470" i="5"/>
  <c r="R470" i="5"/>
  <c r="R483" i="5"/>
  <c r="X483" i="5"/>
  <c r="R772" i="5"/>
  <c r="X772" i="5"/>
  <c r="R776" i="5"/>
  <c r="X776" i="5"/>
  <c r="X818" i="5"/>
  <c r="R818" i="5"/>
  <c r="X866" i="5"/>
  <c r="R866" i="5"/>
  <c r="X882" i="5"/>
  <c r="R882" i="5"/>
  <c r="X878" i="5"/>
  <c r="R878" i="5"/>
  <c r="X894" i="5"/>
  <c r="R894" i="5"/>
  <c r="R1028" i="5"/>
  <c r="X1028" i="5"/>
  <c r="X952" i="5"/>
  <c r="R952" i="5"/>
  <c r="X1004" i="5"/>
  <c r="R1004" i="5"/>
  <c r="X1137" i="5"/>
  <c r="R1137" i="5"/>
  <c r="X1069" i="5"/>
  <c r="R1069" i="5"/>
  <c r="X1133" i="5"/>
  <c r="R1133" i="5"/>
  <c r="X1081" i="5"/>
  <c r="R1081" i="5"/>
  <c r="X1145" i="5"/>
  <c r="R1145" i="5"/>
  <c r="X1356" i="5"/>
  <c r="R1356" i="5"/>
  <c r="R1553" i="5"/>
  <c r="X1553" i="5"/>
  <c r="R1407" i="5"/>
  <c r="X1407" i="5"/>
  <c r="X1455" i="5"/>
  <c r="R1455" i="5"/>
  <c r="X1369" i="5"/>
  <c r="R1369" i="5"/>
  <c r="R1523" i="5"/>
  <c r="X1523" i="5"/>
  <c r="X1483" i="5"/>
  <c r="R1483" i="5"/>
  <c r="R1535" i="5"/>
  <c r="X1535" i="5"/>
  <c r="F1979" i="5"/>
  <c r="J1979" i="5"/>
  <c r="H1979" i="5"/>
  <c r="R1979" i="5"/>
  <c r="E1979" i="5"/>
  <c r="X1979" i="5" s="1"/>
  <c r="I1979" i="5"/>
  <c r="G2117" i="5"/>
  <c r="H2117" i="5"/>
  <c r="I2117" i="5"/>
  <c r="J2117" i="5"/>
  <c r="R2117" i="5"/>
  <c r="E2117" i="5"/>
  <c r="X2117" i="5" s="1"/>
  <c r="F2117" i="5"/>
  <c r="G2149" i="5"/>
  <c r="H2149" i="5"/>
  <c r="I2149" i="5"/>
  <c r="J2149" i="5"/>
  <c r="R2149" i="5"/>
  <c r="E2149" i="5"/>
  <c r="X2149" i="5" s="1"/>
  <c r="F2149" i="5"/>
  <c r="G2181" i="5"/>
  <c r="H2181" i="5"/>
  <c r="I2181" i="5"/>
  <c r="J2181" i="5"/>
  <c r="R2181" i="5"/>
  <c r="E2181" i="5"/>
  <c r="X2181" i="5" s="1"/>
  <c r="F2181" i="5"/>
  <c r="H2205" i="5"/>
  <c r="J2205" i="5"/>
  <c r="R2205" i="5"/>
  <c r="E2205" i="5"/>
  <c r="X2205" i="5" s="1"/>
  <c r="F2205" i="5"/>
  <c r="G2205" i="5"/>
  <c r="I2205" i="5"/>
  <c r="F2255" i="5"/>
  <c r="I2255" i="5"/>
  <c r="J2255" i="5"/>
  <c r="E2255" i="5"/>
  <c r="X2255" i="5" s="1"/>
  <c r="H2255" i="5"/>
  <c r="R2255" i="5"/>
  <c r="G2266" i="5"/>
  <c r="E2290" i="5"/>
  <c r="X2290" i="5" s="1"/>
  <c r="H2290" i="5"/>
  <c r="I2290" i="5"/>
  <c r="J2290" i="5"/>
  <c r="R2290" i="5"/>
  <c r="F2290" i="5"/>
  <c r="H2229" i="5"/>
  <c r="J2229" i="5"/>
  <c r="R2229" i="5"/>
  <c r="E2229" i="5"/>
  <c r="X2229" i="5" s="1"/>
  <c r="F2229" i="5"/>
  <c r="G2229" i="5"/>
  <c r="I2229" i="5"/>
  <c r="R301" i="5"/>
  <c r="X301" i="5"/>
  <c r="R510" i="5"/>
  <c r="X510" i="5"/>
  <c r="X253" i="5"/>
  <c r="R253" i="5"/>
  <c r="R283" i="5"/>
  <c r="X283" i="5"/>
  <c r="X311" i="5"/>
  <c r="R311" i="5"/>
  <c r="R317" i="5"/>
  <c r="X317" i="5"/>
  <c r="X374" i="5"/>
  <c r="R374" i="5"/>
  <c r="R499" i="5"/>
  <c r="X499" i="5"/>
  <c r="R502" i="5"/>
  <c r="X502" i="5"/>
  <c r="X506" i="5"/>
  <c r="R506" i="5"/>
  <c r="X622" i="5"/>
  <c r="R622" i="5"/>
  <c r="R673" i="5"/>
  <c r="X673" i="5"/>
  <c r="R689" i="5"/>
  <c r="X689" i="5"/>
  <c r="R669" i="5"/>
  <c r="X669" i="5"/>
  <c r="R784" i="5"/>
  <c r="X784" i="5"/>
  <c r="X710" i="5"/>
  <c r="R710" i="5"/>
  <c r="X886" i="5"/>
  <c r="R886" i="5"/>
  <c r="X906" i="5"/>
  <c r="R906" i="5"/>
  <c r="X1012" i="5"/>
  <c r="R1012" i="5"/>
  <c r="X1016" i="5"/>
  <c r="R1016" i="5"/>
  <c r="X1093" i="5"/>
  <c r="R1093" i="5"/>
  <c r="X1385" i="5"/>
  <c r="R1385" i="5"/>
  <c r="X1360" i="5"/>
  <c r="R1360" i="5"/>
  <c r="R1377" i="5"/>
  <c r="X1377" i="5"/>
  <c r="X1109" i="5"/>
  <c r="R1109" i="5"/>
  <c r="X1189" i="5"/>
  <c r="R1189" i="5"/>
  <c r="R1559" i="5"/>
  <c r="X1559" i="5"/>
  <c r="X1423" i="5"/>
  <c r="R1423" i="5"/>
  <c r="R1529" i="5"/>
  <c r="X1529" i="5"/>
  <c r="X1419" i="5"/>
  <c r="R1419" i="5"/>
  <c r="F1899" i="5"/>
  <c r="H1899" i="5"/>
  <c r="I1899" i="5"/>
  <c r="J1899" i="5"/>
  <c r="R1899" i="5"/>
  <c r="E1899" i="5"/>
  <c r="X1899" i="5" s="1"/>
  <c r="F1907" i="5"/>
  <c r="H1907" i="5"/>
  <c r="I1907" i="5"/>
  <c r="J1907" i="5"/>
  <c r="R1907" i="5"/>
  <c r="E1907" i="5"/>
  <c r="X1907" i="5" s="1"/>
  <c r="F1915" i="5"/>
  <c r="H1915" i="5"/>
  <c r="I1915" i="5"/>
  <c r="J1915" i="5"/>
  <c r="R1915" i="5"/>
  <c r="E1915" i="5"/>
  <c r="X1915" i="5" s="1"/>
  <c r="F1923" i="5"/>
  <c r="H1923" i="5"/>
  <c r="I1923" i="5"/>
  <c r="J1923" i="5"/>
  <c r="R1923" i="5"/>
  <c r="E1923" i="5"/>
  <c r="X1923" i="5" s="1"/>
  <c r="F1931" i="5"/>
  <c r="H1931" i="5"/>
  <c r="I1931" i="5"/>
  <c r="J1931" i="5"/>
  <c r="R1931" i="5"/>
  <c r="E1931" i="5"/>
  <c r="X1931" i="5" s="1"/>
  <c r="F1939" i="5"/>
  <c r="H1939" i="5"/>
  <c r="I1939" i="5"/>
  <c r="J1939" i="5"/>
  <c r="R1939" i="5"/>
  <c r="E1939" i="5"/>
  <c r="X1939" i="5" s="1"/>
  <c r="F1947" i="5"/>
  <c r="H1947" i="5"/>
  <c r="I1947" i="5"/>
  <c r="J1947" i="5"/>
  <c r="R1947" i="5"/>
  <c r="E1947" i="5"/>
  <c r="X1947" i="5" s="1"/>
  <c r="F1987" i="5"/>
  <c r="J1987" i="5"/>
  <c r="H1987" i="5"/>
  <c r="E1987" i="5"/>
  <c r="X1987" i="5" s="1"/>
  <c r="I1987" i="5"/>
  <c r="R1987" i="5"/>
  <c r="R1998" i="5"/>
  <c r="F1998" i="5"/>
  <c r="E1998" i="5"/>
  <c r="X1998" i="5" s="1"/>
  <c r="H1998" i="5"/>
  <c r="I1998" i="5"/>
  <c r="J1998" i="5"/>
  <c r="F1983" i="5"/>
  <c r="J1983" i="5"/>
  <c r="E1983" i="5"/>
  <c r="X1983" i="5" s="1"/>
  <c r="H1983" i="5"/>
  <c r="R1983" i="5"/>
  <c r="I1983" i="5"/>
  <c r="G2129" i="5"/>
  <c r="H2129" i="5"/>
  <c r="I2129" i="5"/>
  <c r="J2129" i="5"/>
  <c r="R2129" i="5"/>
  <c r="E2129" i="5"/>
  <c r="X2129" i="5" s="1"/>
  <c r="F2129" i="5"/>
  <c r="G2161" i="5"/>
  <c r="H2161" i="5"/>
  <c r="I2161" i="5"/>
  <c r="J2161" i="5"/>
  <c r="R2161" i="5"/>
  <c r="E2161" i="5"/>
  <c r="X2161" i="5" s="1"/>
  <c r="F2161" i="5"/>
  <c r="H2193" i="5"/>
  <c r="I2193" i="5"/>
  <c r="J2193" i="5"/>
  <c r="R2193" i="5"/>
  <c r="E2193" i="5"/>
  <c r="X2193" i="5" s="1"/>
  <c r="F2193" i="5"/>
  <c r="G2193" i="5"/>
  <c r="F2247" i="5"/>
  <c r="I2247" i="5"/>
  <c r="J2247" i="5"/>
  <c r="R2247" i="5"/>
  <c r="E2247" i="5"/>
  <c r="X2247" i="5" s="1"/>
  <c r="H2247" i="5"/>
  <c r="E2282" i="5"/>
  <c r="X2282" i="5" s="1"/>
  <c r="H2282" i="5"/>
  <c r="I2282" i="5"/>
  <c r="J2282" i="5"/>
  <c r="R2282" i="5"/>
  <c r="F2282" i="5"/>
  <c r="G2237" i="5"/>
  <c r="G2290" i="5"/>
  <c r="X351" i="5"/>
  <c r="R351" i="5"/>
  <c r="X246" i="5"/>
  <c r="R246" i="5"/>
  <c r="R239" i="5"/>
  <c r="X239" i="5"/>
  <c r="R289" i="5"/>
  <c r="X289" i="5"/>
  <c r="R313" i="5"/>
  <c r="X313" i="5"/>
  <c r="R379" i="5"/>
  <c r="X379" i="5"/>
  <c r="X455" i="5"/>
  <c r="R455" i="5"/>
  <c r="X478" i="5"/>
  <c r="R478" i="5"/>
  <c r="X567" i="5"/>
  <c r="R567" i="5"/>
  <c r="X559" i="5"/>
  <c r="R559" i="5"/>
  <c r="R492" i="5"/>
  <c r="X492" i="5"/>
  <c r="R563" i="5"/>
  <c r="X563" i="5"/>
  <c r="R693" i="5"/>
  <c r="X693" i="5"/>
  <c r="X826" i="5"/>
  <c r="R826" i="5"/>
  <c r="X726" i="5"/>
  <c r="R726" i="5"/>
  <c r="X834" i="5"/>
  <c r="R834" i="5"/>
  <c r="X798" i="5"/>
  <c r="R798" i="5"/>
  <c r="X902" i="5"/>
  <c r="R902" i="5"/>
  <c r="X1008" i="5"/>
  <c r="R1008" i="5"/>
  <c r="X960" i="5"/>
  <c r="R960" i="5"/>
  <c r="X1020" i="5"/>
  <c r="R1020" i="5"/>
  <c r="R1036" i="5"/>
  <c r="X1036" i="5"/>
  <c r="X1024" i="5"/>
  <c r="R1024" i="5"/>
  <c r="R867" i="5"/>
  <c r="X867" i="5"/>
  <c r="R1056" i="5"/>
  <c r="X1056" i="5"/>
  <c r="X1153" i="5"/>
  <c r="R1153" i="5"/>
  <c r="X1161" i="5"/>
  <c r="R1161" i="5"/>
  <c r="X1169" i="5"/>
  <c r="R1169" i="5"/>
  <c r="R1205" i="5"/>
  <c r="X1205" i="5"/>
  <c r="X1085" i="5"/>
  <c r="R1085" i="5"/>
  <c r="X1149" i="5"/>
  <c r="R1149" i="5"/>
  <c r="X1177" i="5"/>
  <c r="R1177" i="5"/>
  <c r="X1185" i="5"/>
  <c r="R1185" i="5"/>
  <c r="X1097" i="5"/>
  <c r="R1097" i="5"/>
  <c r="R1154" i="5"/>
  <c r="X1154" i="5"/>
  <c r="R1170" i="5"/>
  <c r="X1170" i="5"/>
  <c r="X1463" i="5"/>
  <c r="R1463" i="5"/>
  <c r="X1515" i="5"/>
  <c r="R1515" i="5"/>
  <c r="R1549" i="5"/>
  <c r="X1549" i="5"/>
  <c r="X1475" i="5"/>
  <c r="R1475" i="5"/>
  <c r="R1521" i="5"/>
  <c r="X1521" i="5"/>
  <c r="R1587" i="5"/>
  <c r="X1587" i="5"/>
  <c r="X1511" i="5"/>
  <c r="R1511" i="5"/>
  <c r="R1543" i="5"/>
  <c r="X1543" i="5"/>
  <c r="R1583" i="5"/>
  <c r="X1583" i="5"/>
  <c r="X1519" i="5"/>
  <c r="R1519" i="5"/>
  <c r="F1975" i="5"/>
  <c r="J1975" i="5"/>
  <c r="E1975" i="5"/>
  <c r="X1975" i="5" s="1"/>
  <c r="I1975" i="5"/>
  <c r="R1975" i="5"/>
  <c r="H1975" i="5"/>
  <c r="F1951" i="5"/>
  <c r="I1951" i="5"/>
  <c r="J1951" i="5"/>
  <c r="R1951" i="5"/>
  <c r="E1951" i="5"/>
  <c r="X1951" i="5" s="1"/>
  <c r="H1951" i="5"/>
  <c r="R2002" i="5"/>
  <c r="F2002" i="5"/>
  <c r="E2002" i="5"/>
  <c r="X2002" i="5" s="1"/>
  <c r="H2002" i="5"/>
  <c r="I2002" i="5"/>
  <c r="J2002" i="5"/>
  <c r="G1991" i="5"/>
  <c r="G2000" i="5"/>
  <c r="G2141" i="5"/>
  <c r="H2141" i="5"/>
  <c r="I2141" i="5"/>
  <c r="J2141" i="5"/>
  <c r="R2141" i="5"/>
  <c r="E2141" i="5"/>
  <c r="X2141" i="5" s="1"/>
  <c r="F2141" i="5"/>
  <c r="G2173" i="5"/>
  <c r="H2173" i="5"/>
  <c r="I2173" i="5"/>
  <c r="J2173" i="5"/>
  <c r="R2173" i="5"/>
  <c r="E2173" i="5"/>
  <c r="X2173" i="5" s="1"/>
  <c r="F2173" i="5"/>
  <c r="H2209" i="5"/>
  <c r="J2209" i="5"/>
  <c r="R2209" i="5"/>
  <c r="E2209" i="5"/>
  <c r="X2209" i="5" s="1"/>
  <c r="F2209" i="5"/>
  <c r="G2209" i="5"/>
  <c r="I2209" i="5"/>
  <c r="G2259" i="5"/>
  <c r="E2274" i="5"/>
  <c r="X2274" i="5" s="1"/>
  <c r="H2274" i="5"/>
  <c r="I2274" i="5"/>
  <c r="J2274" i="5"/>
  <c r="R2274" i="5"/>
  <c r="F2274" i="5"/>
  <c r="C67" i="6"/>
  <c r="C66" i="6"/>
  <c r="C68" i="6"/>
  <c r="B64" i="6"/>
  <c r="H64" i="6"/>
  <c r="T264" i="5"/>
  <c r="T554" i="5"/>
  <c r="T351" i="5"/>
  <c r="T543" i="5"/>
  <c r="T370" i="5"/>
  <c r="T547" i="5"/>
  <c r="T546" i="5"/>
  <c r="T323" i="5"/>
  <c r="T270" i="5"/>
  <c r="T274" i="5"/>
  <c r="T246" i="5"/>
  <c r="T517" i="5"/>
  <c r="T542" i="5"/>
  <c r="T371" i="5"/>
  <c r="T368" i="5"/>
  <c r="T297" i="5"/>
  <c r="T245" i="5"/>
  <c r="T260" i="5"/>
  <c r="T523" i="5"/>
  <c r="T536" i="5"/>
  <c r="T366" i="5"/>
  <c r="T522" i="5"/>
  <c r="T288" i="5"/>
  <c r="T531" i="5"/>
  <c r="T509" i="5"/>
  <c r="T352" i="5"/>
  <c r="T430" i="5"/>
  <c r="T562" i="5"/>
  <c r="T566" i="5"/>
  <c r="T258" i="5"/>
  <c r="T560" i="5"/>
  <c r="T358" i="5"/>
  <c r="T535" i="5"/>
  <c r="T355" i="5"/>
  <c r="T343" i="5"/>
  <c r="T367" i="5"/>
  <c r="T294" i="5"/>
  <c r="T513" i="5"/>
  <c r="T319" i="5"/>
  <c r="T375" i="5"/>
  <c r="T493" i="5"/>
  <c r="T539" i="5"/>
  <c r="T356" i="5"/>
  <c r="T558" i="5"/>
  <c r="T271" i="5"/>
  <c r="T551" i="5"/>
  <c r="T568" i="5"/>
  <c r="T241" i="5"/>
  <c r="T528" i="5"/>
  <c r="T259" i="5"/>
  <c r="T292" i="5"/>
  <c r="T532" i="5"/>
  <c r="T376" i="5"/>
  <c r="T262" i="5"/>
  <c r="T489" i="5"/>
  <c r="T344" i="5"/>
  <c r="T383" i="5"/>
  <c r="T347" i="5"/>
  <c r="T571" i="5"/>
  <c r="T278" i="5"/>
  <c r="T534" i="5"/>
  <c r="T237" i="5"/>
  <c r="T527" i="5"/>
  <c r="T570" i="5"/>
  <c r="T286" i="5"/>
  <c r="T364" i="5"/>
  <c r="T363" i="5"/>
  <c r="T275" i="5"/>
  <c r="T550" i="5"/>
  <c r="T374" i="5"/>
  <c r="T256" i="5"/>
  <c r="T282" i="5"/>
  <c r="T380" i="5"/>
  <c r="T268" i="5"/>
  <c r="T276" i="5"/>
  <c r="T266" i="5"/>
  <c r="T552" i="5"/>
  <c r="T267" i="5"/>
  <c r="T339" i="5"/>
  <c r="T556" i="5"/>
  <c r="T272" i="5"/>
  <c r="T296" i="5"/>
  <c r="T263" i="5"/>
  <c r="T548" i="5"/>
  <c r="T555" i="5"/>
  <c r="T530" i="5"/>
  <c r="D65" i="6" l="1"/>
  <c r="X223" i="5"/>
  <c r="G69" i="6" a="1"/>
  <c r="G69" i="6" s="1"/>
  <c r="D64" i="6"/>
  <c r="C64" i="6"/>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<sst xmlns="http://schemas.openxmlformats.org/spreadsheetml/2006/main" count="23421" uniqueCount="15872">
  <si>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</si>
  <si>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</si>
  <si>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</si>
  <si>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</si>
  <si>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</si>
  <si>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</si>
  <si>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</si>
  <si>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</si>
  <si>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</si>
  <si>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</si>
  <si>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</si>
  <si>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</si>
  <si>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</si>
  <si>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</si>
  <si>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</si>
  <si>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</si>
  <si>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</si>
  <si>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</si>
  <si>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</si>
  <si>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</si>
  <si>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</si>
  <si>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</si>
  <si>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</si>
  <si>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</si>
  <si>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</si>
  <si>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</si>
  <si>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</si>
  <si>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</si>
  <si>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</si>
  <si>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</si>
  <si>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</si>
  <si>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</si>
  <si>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</si>
  <si>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</si>
  <si>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</si>
  <si>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</si>
  <si>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</si>
  <si>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</si>
  <si>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</si>
  <si>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</si>
  <si>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</si>
  <si>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</si>
  <si>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</si>
  <si>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</si>
  <si>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</si>
  <si>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</si>
  <si>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</si>
  <si>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</si>
  <si>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</si>
  <si>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</si>
  <si>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</si>
  <si>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</si>
  <si>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</si>
  <si>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</si>
  <si>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</si>
  <si>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</si>
  <si>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</si>
  <si>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</si>
  <si>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</si>
  <si>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</si>
  <si>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</si>
  <si>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</si>
  <si>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</si>
  <si>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</si>
  <si>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</si>
  <si>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</si>
  <si>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</si>
  <si>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</si>
  <si>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</si>
  <si>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</si>
  <si>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</si>
  <si>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</si>
  <si>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</si>
  <si>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</si>
  <si>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</si>
  <si>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</si>
  <si>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</si>
  <si>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</si>
  <si>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</si>
  <si>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</si>
  <si>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</si>
  <si>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</si>
  <si>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</si>
  <si>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</si>
  <si>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</si>
  <si>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</si>
  <si>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</si>
  <si>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</si>
  <si>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</si>
  <si>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</si>
  <si>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</si>
  <si>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</si>
  <si>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</si>
  <si>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</si>
  <si>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</si>
  <si>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</si>
  <si>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</si>
  <si>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</si>
  <si>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</si>
  <si>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</si>
  <si>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</si>
  <si>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</si>
  <si>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</si>
  <si>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</si>
  <si>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</si>
  <si>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</si>
  <si>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</si>
  <si>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</si>
  <si>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</si>
  <si>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</si>
  <si>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</si>
  <si>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</si>
  <si>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</si>
  <si>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</si>
  <si>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</si>
  <si>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</si>
  <si>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</si>
  <si>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</si>
  <si>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</si>
  <si>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</si>
  <si>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</si>
  <si>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</si>
  <si>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</si>
  <si>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</si>
  <si>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</si>
  <si>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</si>
  <si>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</si>
  <si>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</si>
  <si>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</si>
  <si>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</si>
  <si>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</si>
  <si>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</si>
  <si>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</si>
  <si>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</si>
  <si>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</si>
  <si>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</si>
  <si>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</si>
  <si>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</si>
  <si>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</si>
  <si>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</si>
  <si>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</si>
  <si>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</si>
  <si>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</si>
  <si>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</si>
  <si>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</si>
  <si>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</si>
  <si>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</si>
  <si>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</si>
  <si>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</si>
  <si>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</si>
  <si>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</si>
  <si>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</si>
  <si>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</si>
  <si>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</si>
  <si>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</si>
  <si>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</si>
  <si>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</si>
  <si>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</si>
  <si>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</si>
  <si>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</si>
  <si>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</si>
  <si>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</si>
  <si>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</si>
  <si>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</si>
  <si>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</si>
  <si>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</si>
  <si>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</si>
  <si>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</si>
  <si>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</si>
  <si>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</si>
  <si>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</si>
  <si>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</si>
  <si>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</si>
  <si>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</si>
  <si>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</si>
  <si>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</si>
  <si>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</si>
  <si>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</si>
  <si>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</si>
  <si>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</si>
  <si>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</si>
  <si>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</si>
  <si>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</si>
  <si>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</si>
  <si>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</si>
  <si>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</si>
  <si>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</si>
  <si>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</si>
  <si>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</si>
  <si>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</si>
  <si>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</si>
  <si>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</si>
  <si>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</si>
  <si>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</si>
  <si>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</si>
  <si>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</si>
  <si>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</si>
  <si>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</si>
  <si>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</si>
  <si>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</si>
  <si>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</si>
  <si>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</si>
  <si>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</si>
  <si>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</si>
  <si>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</si>
  <si>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</si>
  <si>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</si>
  <si>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</si>
  <si>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</si>
  <si>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</si>
  <si>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</si>
  <si>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</si>
  <si>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</si>
  <si>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</si>
  <si>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</si>
  <si>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</si>
  <si>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</si>
  <si>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</si>
  <si>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</si>
  <si>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</si>
  <si>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</si>
  <si>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</si>
  <si>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</si>
  <si>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</si>
  <si>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</si>
  <si>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</si>
  <si>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</si>
  <si>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</si>
  <si>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</si>
  <si>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</si>
  <si>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</si>
  <si>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</si>
  <si>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</si>
  <si>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</si>
  <si>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</si>
  <si>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</si>
  <si>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</si>
  <si>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</si>
  <si>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</si>
  <si>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</si>
  <si>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</si>
  <si>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</si>
  <si>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</si>
  <si>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</si>
  <si>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</si>
  <si>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</si>
  <si>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</si>
  <si>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</si>
  <si>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</si>
  <si>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</si>
  <si>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</si>
  <si>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</si>
  <si>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</si>
  <si>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</si>
  <si>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</si>
  <si>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</si>
  <si>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</si>
  <si>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</si>
  <si>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</si>
  <si>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</si>
  <si>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</si>
  <si>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</si>
  <si>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</si>
  <si>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</si>
  <si>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</si>
  <si>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</si>
  <si>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</si>
  <si>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</si>
  <si>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</si>
  <si>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</si>
  <si>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</si>
  <si>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</si>
  <si>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</si>
  <si>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</si>
  <si>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</si>
  <si>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</si>
  <si>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</si>
  <si>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</si>
  <si>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</si>
  <si>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</si>
  <si>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</si>
  <si>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</si>
  <si>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</si>
  <si>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</si>
  <si>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</si>
  <si>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</si>
  <si>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</si>
  <si>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</si>
  <si>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</si>
  <si>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</si>
  <si>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</si>
  <si>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</si>
  <si>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</si>
  <si>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</si>
  <si>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</si>
  <si>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</si>
  <si>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</si>
  <si>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</si>
  <si>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</si>
  <si>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</si>
  <si>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</si>
  <si>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</si>
  <si>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</si>
  <si>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</si>
  <si>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</si>
  <si>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</si>
  <si>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</si>
  <si>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</si>
  <si>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</si>
  <si>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</si>
  <si>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</si>
  <si>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</si>
  <si>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</si>
  <si>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</si>
  <si>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</si>
  <si>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</si>
  <si>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</si>
  <si>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</si>
  <si>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</si>
  <si>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</si>
  <si>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</si>
  <si>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</si>
  <si>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</si>
  <si>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</si>
  <si>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</si>
  <si>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</si>
  <si>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</si>
  <si>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</si>
  <si>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</si>
  <si>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</si>
  <si>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</si>
  <si>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</si>
  <si>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</si>
  <si>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</si>
  <si>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</si>
  <si>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</si>
  <si>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</si>
  <si>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</si>
  <si>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</si>
  <si>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</si>
  <si>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</si>
  <si>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</si>
  <si>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</si>
  <si>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</si>
  <si>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</si>
  <si>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</si>
  <si>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</si>
  <si>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</si>
  <si>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</si>
  <si>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</si>
  <si>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</si>
  <si>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</si>
  <si>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</si>
  <si>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</si>
  <si>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</si>
  <si>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</si>
  <si>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</si>
  <si>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</si>
  <si>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</si>
  <si>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</si>
  <si>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</si>
  <si>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</si>
  <si>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</si>
  <si>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</si>
  <si>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</si>
  <si>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</si>
  <si>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</si>
  <si>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</si>
  <si>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</si>
  <si>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</si>
  <si>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</si>
  <si>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</si>
  <si>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</si>
  <si>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</si>
  <si>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</si>
  <si>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</si>
  <si>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</si>
  <si>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</si>
  <si>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</si>
  <si>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</si>
  <si>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</si>
  <si>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</si>
  <si>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</si>
  <si>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</si>
  <si>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</si>
  <si>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</si>
  <si>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</si>
  <si>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</si>
  <si>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</si>
  <si>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</si>
  <si>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</si>
  <si>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</si>
  <si>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</si>
  <si>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</si>
  <si>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</si>
  <si>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</si>
  <si>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</si>
  <si>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</si>
  <si>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</si>
  <si>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</si>
  <si>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</si>
  <si>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</si>
  <si>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</si>
  <si>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</si>
  <si>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</si>
  <si>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</si>
  <si>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</si>
  <si>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</si>
  <si>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</si>
  <si>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</si>
  <si>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</si>
  <si>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</si>
  <si>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</si>
  <si>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</si>
  <si>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</si>
  <si>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</si>
  <si>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</si>
  <si>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</si>
  <si>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</si>
  <si>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</si>
  <si>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</si>
  <si>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</si>
  <si>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</si>
  <si>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</si>
  <si>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</si>
  <si>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</si>
  <si>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</si>
  <si>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</si>
  <si>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</si>
  <si>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</si>
  <si>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</si>
  <si>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</si>
  <si>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</si>
  <si>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</si>
  <si>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</si>
  <si>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</si>
  <si>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</si>
  <si>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</si>
  <si>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</si>
  <si>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</si>
  <si>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</si>
  <si>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</si>
  <si>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</si>
  <si>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</si>
  <si>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</si>
  <si>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</si>
  <si>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</si>
  <si>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</si>
  <si>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</si>
  <si>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</si>
  <si>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</si>
  <si>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</si>
  <si>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</si>
  <si>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</si>
  <si>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</si>
  <si>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</si>
  <si>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</si>
  <si>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</si>
  <si>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</si>
  <si>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</si>
  <si>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</si>
  <si>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</si>
  <si>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</si>
  <si>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</si>
  <si>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</si>
  <si>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</si>
  <si>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</si>
  <si>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</si>
  <si>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</si>
  <si>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</si>
  <si>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</si>
  <si>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</si>
  <si>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</si>
  <si>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</si>
  <si>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</si>
  <si>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</si>
  <si>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</si>
  <si>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</si>
  <si>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</si>
  <si>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</si>
  <si>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</si>
  <si>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</si>
  <si>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</si>
  <si>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</si>
  <si>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</si>
  <si>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</si>
  <si>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</si>
  <si>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</si>
  <si>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</si>
  <si>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</si>
  <si>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</si>
  <si>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</si>
  <si>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</si>
  <si>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</si>
  <si>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</si>
  <si>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</si>
  <si>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</si>
  <si>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</si>
  <si>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</si>
  <si>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</si>
  <si>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</si>
  <si>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</si>
  <si>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</si>
  <si>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</si>
  <si>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</si>
  <si>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</si>
  <si>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</si>
  <si>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</si>
  <si>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</si>
  <si>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</si>
  <si>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</si>
  <si>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</si>
  <si>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</si>
  <si>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</si>
  <si>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</si>
  <si>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</si>
  <si>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</si>
  <si>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</si>
  <si>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</si>
  <si>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</si>
  <si>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</si>
  <si>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</si>
  <si>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</si>
  <si>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</si>
  <si>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</si>
  <si>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</si>
  <si>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</si>
  <si>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</si>
  <si>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</si>
  <si>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</si>
  <si>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</si>
  <si>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</si>
  <si>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</si>
  <si>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</si>
  <si>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</si>
  <si>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</si>
  <si>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</si>
  <si>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</si>
  <si>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</si>
  <si>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</si>
  <si>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</si>
  <si>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</si>
  <si>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</si>
  <si>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</si>
  <si>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</si>
  <si>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</si>
  <si>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</si>
  <si>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</si>
  <si>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</si>
  <si>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</si>
  <si>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</si>
  <si>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</si>
  <si>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</si>
  <si>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</si>
  <si>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</si>
  <si>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</si>
  <si>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</si>
  <si>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</si>
  <si>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</si>
  <si>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</si>
  <si>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</si>
  <si>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</si>
  <si>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</si>
  <si>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</si>
  <si>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</si>
  <si>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</si>
  <si>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</si>
  <si>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</si>
  <si>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</si>
  <si>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</si>
  <si>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</si>
  <si>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</si>
  <si>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</si>
  <si>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</si>
  <si>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</si>
  <si>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</si>
  <si>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</si>
  <si>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</si>
  <si>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</si>
  <si>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</si>
  <si>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</si>
  <si>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</si>
  <si>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</si>
  <si>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</si>
  <si>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</si>
  <si>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</si>
  <si>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</si>
  <si>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</si>
  <si>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</si>
  <si>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</si>
  <si>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</si>
  <si>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</si>
  <si>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</si>
  <si>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</si>
  <si>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</si>
  <si>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</si>
  <si>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</si>
  <si>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</si>
  <si>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</si>
  <si>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</si>
  <si>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</si>
  <si>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</si>
  <si>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</si>
  <si>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</si>
  <si>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</si>
  <si>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</si>
  <si>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</si>
  <si>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</si>
  <si>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</si>
  <si>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</si>
  <si>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</si>
  <si>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</si>
  <si>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</si>
  <si>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</si>
  <si>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</si>
  <si>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</si>
  <si>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</si>
  <si>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</si>
  <si>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</si>
  <si>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</si>
  <si>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</si>
  <si>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</si>
  <si>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</si>
  <si>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</si>
  <si>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</si>
  <si>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</si>
  <si>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</si>
  <si>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</si>
  <si>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</si>
  <si>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</si>
  <si>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</si>
  <si>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</si>
  <si>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</si>
  <si>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</si>
  <si>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</si>
  <si>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</si>
  <si>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</si>
  <si>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</si>
  <si>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</si>
  <si>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</si>
  <si>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</si>
  <si>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</si>
  <si>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</si>
  <si>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</si>
  <si>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</si>
  <si>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</si>
  <si>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</si>
  <si>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</si>
  <si>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</si>
  <si>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</si>
  <si>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</si>
  <si>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</si>
  <si>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</si>
  <si>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</si>
  <si>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</si>
  <si>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</si>
  <si>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</si>
  <si>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</si>
  <si>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</si>
  <si>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</si>
  <si>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</si>
  <si>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</si>
  <si>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</si>
  <si>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</si>
  <si>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</si>
  <si>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</si>
  <si>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</si>
  <si>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</si>
  <si>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</si>
  <si>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</si>
  <si>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</si>
  <si>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</si>
  <si>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</si>
  <si>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</si>
  <si>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</si>
  <si>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</si>
  <si>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</si>
  <si>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</si>
  <si>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</si>
  <si>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</si>
  <si>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</si>
  <si>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</si>
  <si>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</si>
  <si>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</si>
  <si>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</si>
  <si>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</si>
  <si>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</si>
  <si>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</si>
  <si>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</si>
  <si>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</si>
  <si>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</si>
  <si>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</si>
  <si>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</si>
  <si>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</si>
  <si>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</si>
  <si>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</si>
  <si>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</si>
  <si>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</si>
  <si>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</si>
  <si>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</si>
  <si>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</si>
  <si>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</si>
  <si>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</si>
  <si>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</si>
  <si>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</si>
  <si>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</si>
  <si>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</si>
  <si>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</si>
  <si>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</si>
  <si>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</si>
  <si>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</si>
  <si>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</si>
  <si>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</si>
  <si>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</si>
  <si>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</si>
  <si>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</si>
  <si>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</si>
  <si>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</si>
  <si>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</si>
  <si>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</si>
  <si>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</si>
  <si>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</si>
  <si>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</si>
  <si>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</si>
  <si>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</si>
  <si>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</si>
  <si>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</si>
  <si>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</si>
  <si>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</si>
  <si>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</si>
  <si>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</si>
  <si>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</si>
  <si>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</si>
  <si>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</si>
  <si>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</si>
  <si>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</si>
  <si>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</si>
  <si>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</si>
  <si>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</si>
  <si>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</si>
  <si>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</si>
  <si>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</si>
  <si>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</si>
  <si>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</si>
  <si>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</si>
  <si>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</si>
  <si>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</si>
  <si>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</si>
  <si>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</si>
  <si>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</si>
  <si>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</si>
  <si>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</si>
  <si>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</si>
  <si>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</si>
  <si>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</si>
  <si>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</si>
  <si>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</si>
  <si>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</si>
  <si>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</si>
  <si>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</si>
  <si>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</si>
  <si>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</si>
  <si>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</si>
  <si>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</si>
  <si>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</si>
  <si>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</si>
  <si>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</si>
  <si>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</si>
  <si>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</si>
  <si>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</si>
  <si>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</si>
  <si>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</si>
  <si>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</si>
  <si>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</si>
  <si>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</si>
  <si>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</si>
  <si>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</si>
  <si>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</si>
  <si>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</si>
  <si>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</si>
  <si>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</si>
  <si>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</si>
  <si>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</si>
  <si>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</si>
  <si>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</si>
  <si>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</si>
  <si>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</si>
  <si>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</si>
  <si>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</si>
  <si>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</si>
  <si>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</si>
  <si>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</si>
  <si>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</si>
  <si>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</si>
  <si>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</si>
  <si>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</si>
  <si>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</si>
  <si>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</si>
  <si>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</si>
  <si>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</si>
  <si>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</si>
  <si>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</si>
  <si>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</si>
  <si>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</si>
  <si>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</si>
  <si>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</si>
  <si>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</si>
  <si>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</si>
  <si>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</si>
  <si>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</si>
  <si>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</si>
  <si>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</si>
  <si>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</si>
  <si>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</si>
  <si>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</si>
  <si>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</si>
  <si>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</si>
  <si>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</si>
  <si>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</si>
  <si>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</si>
  <si>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</si>
  <si>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</si>
  <si>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</si>
  <si>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</si>
  <si>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</si>
  <si>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</si>
  <si>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</si>
  <si>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</si>
  <si>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</si>
  <si>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</si>
  <si>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</si>
  <si>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</si>
  <si>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</si>
  <si>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</si>
  <si>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</si>
  <si>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</si>
  <si>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</si>
  <si>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</si>
  <si>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</si>
  <si>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</si>
  <si>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</si>
  <si>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</si>
  <si>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</si>
  <si>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</si>
  <si>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</si>
  <si>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</si>
  <si>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</si>
  <si>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</si>
  <si>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</si>
  <si>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</si>
  <si>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</si>
  <si>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</si>
  <si>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</si>
  <si>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</si>
  <si>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</si>
  <si>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</si>
  <si>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</si>
  <si>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</si>
  <si>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</si>
  <si>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</si>
  <si>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</si>
  <si>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</si>
  <si>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</si>
  <si>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</si>
  <si>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</si>
  <si>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</si>
  <si>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</si>
  <si>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</si>
  <si>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</si>
  <si>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</si>
  <si>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</si>
  <si>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</si>
  <si>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</si>
  <si>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</si>
  <si>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</si>
  <si>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</si>
  <si>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</si>
  <si>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</si>
  <si>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</si>
  <si>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</si>
  <si>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</si>
  <si>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</si>
  <si>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</si>
  <si>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</si>
  <si>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</si>
  <si>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</si>
  <si>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</si>
  <si>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</si>
  <si>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</si>
  <si>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</si>
  <si>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</si>
  <si>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</si>
  <si>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</si>
  <si>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</si>
  <si>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</si>
  <si>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</si>
  <si>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</si>
  <si>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</si>
  <si>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</si>
  <si>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</si>
  <si>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</si>
  <si>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</si>
  <si>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</si>
  <si>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</si>
  <si>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</si>
  <si>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</si>
  <si>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</si>
  <si>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</si>
  <si>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</si>
  <si>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</si>
  <si>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</si>
  <si>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</si>
  <si>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</si>
  <si>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</si>
  <si>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</si>
  <si>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</si>
  <si>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</si>
  <si>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</si>
  <si>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</si>
  <si>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</si>
  <si>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</si>
  <si>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</si>
  <si>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</si>
  <si>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</si>
  <si>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</si>
  <si>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</si>
  <si>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</si>
  <si>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</si>
  <si>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</si>
  <si>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</si>
  <si>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</si>
  <si>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</si>
  <si>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</si>
  <si>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</si>
  <si>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</si>
  <si>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</si>
  <si>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</si>
  <si>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</si>
  <si>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</si>
  <si>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</si>
  <si>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</si>
  <si>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</si>
  <si>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</si>
  <si>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</si>
  <si>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</si>
  <si>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</si>
  <si>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</si>
  <si>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</si>
  <si>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</si>
  <si>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</si>
  <si>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</si>
  <si>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</si>
  <si>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</si>
  <si>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</si>
  <si>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</si>
  <si>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</si>
  <si>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</si>
  <si>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</si>
  <si>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</si>
  <si>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</si>
  <si>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</si>
  <si>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</si>
  <si>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</si>
  <si>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</si>
  <si>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</si>
  <si>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</si>
  <si>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</si>
  <si>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</si>
  <si>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</si>
  <si>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</si>
  <si>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</si>
  <si>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</si>
  <si>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</si>
  <si>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</si>
  <si>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</si>
  <si>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</si>
  <si>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</si>
  <si>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</si>
  <si>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</si>
  <si>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</si>
  <si>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</si>
  <si>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</si>
  <si>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</si>
  <si>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</si>
  <si>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</si>
  <si>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</si>
  <si>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</si>
  <si>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</si>
  <si>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</si>
  <si>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</si>
  <si>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</si>
  <si>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</si>
  <si>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</si>
  <si>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</si>
  <si>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</si>
  <si>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</si>
  <si>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</si>
  <si>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</si>
  <si>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</si>
  <si>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</si>
  <si>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</si>
  <si>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</si>
  <si>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</si>
  <si>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</si>
  <si>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</si>
  <si>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</si>
  <si>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</si>
  <si>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</si>
  <si>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</si>
  <si>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</si>
  <si>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</si>
  <si>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</si>
  <si>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</si>
  <si>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</si>
  <si>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</si>
  <si>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</si>
  <si>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</si>
  <si>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</si>
  <si>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</si>
  <si>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</si>
  <si>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</si>
  <si>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</si>
  <si>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</si>
  <si>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</si>
  <si>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</si>
  <si>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</si>
  <si>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</si>
  <si>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</si>
  <si>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</si>
  <si>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</si>
  <si>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</si>
  <si>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</si>
  <si>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</si>
  <si>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</si>
  <si>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</si>
  <si>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</si>
  <si>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</si>
  <si>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</si>
  <si>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</si>
  <si>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</si>
  <si>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</si>
  <si>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</si>
  <si>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</si>
  <si>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</si>
  <si>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</si>
  <si>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</si>
  <si>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</si>
  <si>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</si>
  <si>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</si>
  <si>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</si>
  <si>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</si>
  <si>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</si>
  <si>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</si>
  <si>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</si>
  <si>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</si>
  <si>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</si>
  <si>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</si>
  <si>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</si>
  <si>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</si>
  <si>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</si>
  <si>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</si>
  <si>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</si>
  <si>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</si>
  <si>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</si>
  <si>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</si>
  <si>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</si>
  <si>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</si>
  <si>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</si>
  <si>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</si>
  <si>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</si>
  <si>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</si>
  <si>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</si>
  <si>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</si>
  <si>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</si>
  <si>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</si>
  <si>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</si>
  <si>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</si>
  <si>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</si>
  <si>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</si>
  <si>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</si>
  <si>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</si>
  <si>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</si>
  <si>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</si>
  <si>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</si>
  <si>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</si>
  <si>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</si>
  <si>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</si>
  <si>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</si>
  <si>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</si>
  <si>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</si>
  <si>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</si>
  <si>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</si>
  <si>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</si>
  <si>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</si>
  <si>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</si>
  <si>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</si>
  <si>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</si>
  <si>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</si>
  <si>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</si>
  <si>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</si>
  <si>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</si>
  <si>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</si>
  <si>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</si>
  <si>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</si>
  <si>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</si>
  <si>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</si>
  <si>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</si>
  <si>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</si>
  <si>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</si>
  <si>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</si>
  <si>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</si>
  <si>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</si>
  <si>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</si>
  <si>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</si>
  <si>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</si>
  <si>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</si>
  <si>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</si>
  <si>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</si>
  <si>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</si>
  <si>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</si>
  <si>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</si>
  <si>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</si>
  <si>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</si>
  <si>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</si>
  <si>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</si>
  <si>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</si>
  <si>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</si>
  <si>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</si>
  <si>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</si>
  <si>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</si>
  <si>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</si>
  <si>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</si>
  <si>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</si>
  <si>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</si>
  <si>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</si>
  <si>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</si>
  <si>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</si>
  <si>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</si>
  <si>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</si>
  <si>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</si>
  <si>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</si>
  <si>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</si>
  <si>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</si>
  <si>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</si>
  <si>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</si>
  <si>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</si>
  <si>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</si>
  <si>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</si>
  <si>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</si>
  <si>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</si>
  <si>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</si>
  <si>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</si>
  <si>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</si>
  <si>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</si>
  <si>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</si>
  <si>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</si>
  <si>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</si>
  <si>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</si>
  <si>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</si>
  <si>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</si>
  <si>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</si>
  <si>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</si>
  <si>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</si>
  <si>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</si>
  <si>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</si>
  <si>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</si>
  <si>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</si>
  <si>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</si>
  <si>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</si>
  <si>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</si>
  <si>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</si>
  <si>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</si>
  <si>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</si>
  <si>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</si>
  <si>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</si>
  <si>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</si>
  <si>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</si>
  <si>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</si>
  <si>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</si>
  <si>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</si>
  <si>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</si>
  <si>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</si>
  <si>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</si>
  <si>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</si>
  <si>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</si>
  <si>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</si>
  <si>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</si>
  <si>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</si>
  <si>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</si>
  <si>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</si>
  <si>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</si>
  <si>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</si>
  <si>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</si>
  <si>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</si>
  <si>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</si>
  <si>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</si>
  <si>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</si>
  <si>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</si>
  <si>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</si>
  <si>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</si>
  <si>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</si>
  <si>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</si>
  <si>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</si>
  <si>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</si>
  <si>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</si>
  <si>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</si>
  <si>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</si>
  <si>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</si>
  <si>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</si>
  <si>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</si>
  <si>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</si>
  <si>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</si>
  <si>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</si>
  <si>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</si>
  <si>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</si>
  <si>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</si>
  <si>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</si>
  <si>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</si>
  <si>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</si>
  <si>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</si>
  <si>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</si>
  <si>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</si>
  <si>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</si>
  <si>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</si>
  <si>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</si>
  <si>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</si>
  <si>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</si>
  <si>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</si>
  <si>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</si>
  <si>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</si>
  <si>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</si>
  <si>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</si>
  <si>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</si>
  <si>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</si>
  <si>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</si>
  <si>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</si>
  <si>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</si>
  <si>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</si>
  <si>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</si>
  <si>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</si>
  <si>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</si>
  <si>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</si>
  <si>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</si>
  <si>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</si>
  <si>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</si>
  <si>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</si>
  <si>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</si>
  <si>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</si>
  <si>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</si>
  <si>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</si>
  <si>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</si>
  <si>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</si>
  <si>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</si>
  <si>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</si>
  <si>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</si>
  <si>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</si>
  <si>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</si>
  <si>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</si>
  <si>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</si>
  <si>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</si>
  <si>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</si>
  <si>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</si>
  <si>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</si>
  <si>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</si>
  <si>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</si>
  <si>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</si>
  <si>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</si>
  <si>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</si>
  <si>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</si>
  <si>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</si>
  <si>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</si>
  <si>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</si>
  <si>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</si>
  <si>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</si>
  <si>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</si>
  <si>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</si>
  <si>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</si>
  <si>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</si>
  <si>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</si>
  <si>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</si>
  <si>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</si>
  <si>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</si>
  <si>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</si>
  <si>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</si>
  <si>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</si>
  <si>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</si>
  <si>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</si>
  <si>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</si>
  <si>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</si>
  <si>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</si>
  <si>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</si>
  <si>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</si>
  <si>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</si>
  <si>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</si>
  <si>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</si>
  <si>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</si>
  <si>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</si>
  <si>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</si>
  <si>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</si>
  <si>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</si>
  <si>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</si>
  <si>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</si>
  <si>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</si>
  <si>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</si>
  <si>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</si>
  <si>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</si>
  <si>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</si>
  <si>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</si>
  <si>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</si>
  <si>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</si>
  <si>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</si>
  <si>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</si>
  <si>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</si>
  <si>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</si>
  <si>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</si>
  <si>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</si>
  <si>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</si>
  <si>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</si>
  <si>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</si>
  <si>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</si>
  <si>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</si>
  <si>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</si>
  <si>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</si>
  <si>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</si>
  <si>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</si>
  <si>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</si>
  <si>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</si>
  <si>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</si>
  <si>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</si>
  <si>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</si>
  <si>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</si>
  <si>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</si>
  <si>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</si>
  <si>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</si>
  <si>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</si>
  <si>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</si>
  <si>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</si>
  <si>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</si>
  <si>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</si>
  <si>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</si>
  <si>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</si>
  <si>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</si>
  <si>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</si>
  <si>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</si>
  <si>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</si>
  <si>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</si>
  <si>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</si>
  <si>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</si>
  <si>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</si>
  <si>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</si>
  <si>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</si>
  <si>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</si>
  <si>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</si>
  <si>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</si>
  <si>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</si>
  <si>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</si>
  <si>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</si>
  <si>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</si>
  <si>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</si>
  <si>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</si>
  <si>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</si>
  <si>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</si>
  <si>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</si>
  <si>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</si>
  <si>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</si>
  <si>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</si>
  <si>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</si>
  <si>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</si>
  <si>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</si>
  <si>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</si>
  <si>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</si>
  <si>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</si>
  <si>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</si>
  <si>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</si>
  <si>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</si>
  <si>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</si>
  <si>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</si>
  <si>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</si>
  <si>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</si>
  <si>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</si>
  <si>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</si>
  <si>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</si>
  <si>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</si>
  <si>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</si>
  <si>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</si>
  <si>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</si>
  <si>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</si>
  <si>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</si>
  <si>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</si>
  <si>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</si>
  <si>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</si>
  <si>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</si>
  <si>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</si>
  <si>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</si>
  <si>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</si>
  <si>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</si>
  <si>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</si>
  <si>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</si>
  <si>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</si>
  <si>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</si>
  <si>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</si>
  <si>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</si>
  <si>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</si>
  <si>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</si>
  <si>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</si>
  <si>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</si>
  <si>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</si>
  <si>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</si>
  <si>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</si>
  <si>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</si>
  <si>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</si>
  <si>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</si>
  <si>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</si>
  <si>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</si>
  <si>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</si>
  <si>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</si>
  <si>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</si>
  <si>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</si>
  <si>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</si>
  <si>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</si>
  <si>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</si>
  <si>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</si>
  <si>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</si>
  <si>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</si>
  <si>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</si>
  <si>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</si>
  <si>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</si>
  <si>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</si>
  <si>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</si>
  <si>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</si>
  <si>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</si>
  <si>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</si>
  <si>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</si>
  <si>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</si>
  <si>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</si>
  <si>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</si>
  <si>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</si>
  <si>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</si>
  <si>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</si>
  <si>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</si>
  <si>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</si>
  <si>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</si>
  <si>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</si>
  <si>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</si>
  <si>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</si>
  <si>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</si>
  <si>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</si>
  <si>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</si>
  <si>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</si>
  <si>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</si>
  <si>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</si>
  <si>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</si>
  <si>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</si>
  <si>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</si>
  <si>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</si>
  <si>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</si>
  <si>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</si>
  <si>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</si>
  <si>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</si>
  <si>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</si>
  <si>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</si>
  <si>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</si>
  <si>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</si>
  <si>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</si>
  <si>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</si>
  <si>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</si>
  <si>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</si>
  <si>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</si>
  <si>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</si>
  <si>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</si>
  <si>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</si>
  <si>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</si>
  <si>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</si>
  <si>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</si>
  <si>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</si>
  <si>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</si>
  <si>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</si>
  <si>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</si>
  <si>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</si>
  <si>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</si>
  <si>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</si>
  <si>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</si>
  <si>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</si>
  <si>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</si>
  <si>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</si>
  <si>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</si>
  <si>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</si>
  <si>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</si>
  <si>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</si>
  <si>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</si>
  <si>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</si>
  <si>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</si>
  <si>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</si>
  <si>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</si>
  <si>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</si>
  <si>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</si>
  <si>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</si>
  <si>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</si>
  <si>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</si>
  <si>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</si>
  <si>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</si>
  <si>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</si>
  <si>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</si>
  <si>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</si>
  <si>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</si>
  <si>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</si>
  <si>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</si>
  <si>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</si>
  <si>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</si>
  <si>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</si>
  <si>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</si>
  <si>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</si>
  <si>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</si>
  <si>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</si>
  <si>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</si>
  <si>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</si>
  <si>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</si>
  <si>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</si>
  <si>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</si>
  <si>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</si>
  <si>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</si>
  <si>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</si>
  <si>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</si>
  <si>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</si>
  <si>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</si>
  <si>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</si>
  <si>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</si>
  <si>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</si>
  <si>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</si>
  <si>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</si>
  <si>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</si>
  <si>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</si>
  <si>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</si>
  <si>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</si>
  <si>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</si>
  <si>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</si>
  <si>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</si>
  <si>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</si>
  <si>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</si>
  <si>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</si>
  <si>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</si>
  <si>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</si>
  <si>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</si>
  <si>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</si>
  <si>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</si>
  <si>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</si>
  <si>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</si>
  <si>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</si>
  <si>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</si>
  <si>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</si>
  <si>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</si>
  <si>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</si>
  <si>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</si>
  <si>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</si>
  <si>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</si>
  <si>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</si>
  <si>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</si>
  <si>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</si>
  <si>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</si>
  <si>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</si>
  <si>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</si>
  <si>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</si>
  <si>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</si>
  <si>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</si>
  <si>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</si>
  <si>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</si>
  <si>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</si>
  <si>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</si>
  <si>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</si>
  <si>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</si>
  <si>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</si>
  <si>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</si>
  <si>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</si>
  <si>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</si>
  <si>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</si>
  <si>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</si>
  <si>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</si>
  <si>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</si>
  <si>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</si>
  <si>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</si>
  <si>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</si>
  <si>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</si>
  <si>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</si>
  <si>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</si>
  <si>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</si>
  <si>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</si>
  <si>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</si>
  <si>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</si>
  <si>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</si>
  <si>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</si>
  <si>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</si>
  <si>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</si>
  <si>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</si>
  <si>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</si>
  <si>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</si>
  <si>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</si>
  <si>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</si>
  <si>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</si>
  <si>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</si>
  <si>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</si>
  <si>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</si>
  <si>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</si>
  <si>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</si>
  <si>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</si>
  <si>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</si>
  <si>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</si>
  <si>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</si>
  <si>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</si>
  <si>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</si>
  <si>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</si>
  <si>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</si>
  <si>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</si>
  <si>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</si>
  <si>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</si>
  <si>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</si>
  <si>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</si>
  <si>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</si>
  <si>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</si>
  <si>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</si>
  <si>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</si>
  <si>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</si>
  <si>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</si>
  <si>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</si>
  <si>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</si>
  <si>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</si>
  <si>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</si>
  <si>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</si>
  <si>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</si>
  <si>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</si>
  <si>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</si>
  <si>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</si>
  <si>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</si>
  <si>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</si>
  <si>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</si>
  <si>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</si>
  <si>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</si>
  <si>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</si>
  <si>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</si>
  <si>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</si>
  <si>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</si>
  <si>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</si>
  <si>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</si>
  <si>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</si>
  <si>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</si>
  <si>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</si>
  <si>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</si>
  <si>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</si>
  <si>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</si>
  <si>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</si>
  <si>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</si>
  <si>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</si>
  <si>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</si>
  <si>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</si>
  <si>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</si>
  <si>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</si>
  <si>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</si>
  <si>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</si>
  <si>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</si>
  <si>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</si>
  <si>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</si>
  <si>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</si>
  <si>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</si>
  <si>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</si>
  <si>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</si>
  <si>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</si>
  <si>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</si>
  <si>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</si>
  <si>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</si>
  <si>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</si>
  <si>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</si>
  <si>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</si>
  <si>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</si>
  <si>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</si>
  <si>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</si>
  <si>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</si>
  <si>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</si>
  <si>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</si>
  <si>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</si>
  <si>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</si>
  <si>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</si>
  <si>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</si>
  <si>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</si>
  <si>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</si>
  <si>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</si>
  <si>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</si>
  <si>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</si>
  <si>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</si>
  <si>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</si>
  <si>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</si>
  <si>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</si>
  <si>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</si>
  <si>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</si>
  <si>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</si>
  <si>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</si>
  <si>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</si>
  <si>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</si>
  <si>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</si>
  <si>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</si>
  <si>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</si>
  <si>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</si>
  <si>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</si>
  <si>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</si>
  <si>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</si>
  <si>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</si>
  <si>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</si>
  <si>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</si>
  <si>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</si>
  <si>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</si>
  <si>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</si>
  <si>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</si>
  <si>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</si>
  <si>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</si>
  <si>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</si>
  <si>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</si>
  <si>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</si>
  <si>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</si>
  <si>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</si>
  <si>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</si>
  <si>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</si>
  <si>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</si>
  <si>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</si>
  <si>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</si>
  <si>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</si>
  <si>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</si>
  <si>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</si>
  <si>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</si>
  <si>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</si>
  <si>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</si>
  <si>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</si>
  <si>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</si>
  <si>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</si>
  <si>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</si>
  <si>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</si>
  <si>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</si>
  <si>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</si>
  <si>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</si>
  <si>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</si>
  <si>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</si>
  <si>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</si>
  <si>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</si>
  <si>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</si>
  <si>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</si>
  <si>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</si>
  <si>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</si>
  <si>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</si>
  <si>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</si>
  <si>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</si>
  <si>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</si>
  <si>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</si>
  <si>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</si>
  <si>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</si>
  <si>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</si>
  <si>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</si>
  <si>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</si>
  <si>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</si>
  <si>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</si>
  <si>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</si>
  <si>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</si>
  <si>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</si>
  <si>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</si>
  <si>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</si>
  <si>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</si>
  <si>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</si>
  <si>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</si>
  <si>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</si>
  <si>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</si>
  <si>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</si>
  <si>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</si>
  <si>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</si>
  <si>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</si>
  <si>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</si>
  <si>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</si>
  <si>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</si>
  <si>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</si>
  <si>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</si>
  <si>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</si>
  <si>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</si>
  <si>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</si>
  <si>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</si>
  <si>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</si>
  <si>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</si>
  <si>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</si>
  <si>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</si>
  <si>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</si>
  <si>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</si>
  <si>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</si>
  <si>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</si>
  <si>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</si>
  <si>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</si>
  <si>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</si>
  <si>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</si>
  <si>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</si>
  <si>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</si>
  <si>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</si>
  <si>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</si>
  <si>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</si>
  <si>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</si>
  <si>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</si>
  <si>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</si>
  <si>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</si>
  <si>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</si>
  <si>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</si>
  <si>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</si>
  <si>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</si>
  <si>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</si>
  <si>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</si>
  <si>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</si>
  <si>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</si>
  <si>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</si>
  <si>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</si>
  <si>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</si>
  <si>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</si>
  <si>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</si>
  <si>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</si>
  <si>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</si>
  <si>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</si>
  <si>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</si>
  <si>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</si>
  <si>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</si>
  <si>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</si>
  <si>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</si>
  <si>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</si>
  <si>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</si>
  <si>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</si>
  <si>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</si>
  <si>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</si>
  <si>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</si>
  <si>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</si>
  <si>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</si>
  <si>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</si>
  <si>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</si>
  <si>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</si>
  <si>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</si>
  <si>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</si>
  <si>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</si>
  <si>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</si>
  <si>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</si>
  <si>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</si>
  <si>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</si>
  <si>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</si>
  <si>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</si>
  <si>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</si>
  <si>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</si>
  <si>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</si>
  <si>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</si>
  <si>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</si>
  <si>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</si>
  <si>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</si>
  <si>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</si>
  <si>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</si>
  <si>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</si>
  <si>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</si>
  <si>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</si>
  <si>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</si>
  <si>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</si>
  <si>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</si>
  <si>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</si>
  <si>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</si>
  <si>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</si>
  <si>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</si>
  <si>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</si>
  <si>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</si>
  <si>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</si>
  <si>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</si>
  <si>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</si>
  <si>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</si>
  <si>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</si>
  <si>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</si>
  <si>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</si>
  <si>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</si>
  <si>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</si>
  <si>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</si>
  <si>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</si>
  <si>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</si>
  <si>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</si>
  <si>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</si>
  <si>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</si>
  <si>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</si>
  <si>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</si>
  <si>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</si>
  <si>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</si>
  <si>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</si>
  <si>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</si>
  <si>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</si>
  <si>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</si>
  <si>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</si>
  <si>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</si>
  <si>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</si>
  <si>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</si>
  <si>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</si>
  <si>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</si>
  <si>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</si>
  <si>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</si>
  <si>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</si>
  <si>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</si>
  <si>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</si>
  <si>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</si>
  <si>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</si>
  <si>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</si>
  <si>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</si>
  <si>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</si>
  <si>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</si>
  <si>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</si>
  <si>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</si>
  <si>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</si>
  <si>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</si>
  <si>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</si>
  <si>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</si>
  <si>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</si>
  <si>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</si>
  <si>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</si>
  <si>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</si>
  <si>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</si>
  <si>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</si>
  <si>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</si>
  <si>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</si>
  <si>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</si>
  <si>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</si>
  <si>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</si>
  <si>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</si>
  <si>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</si>
  <si>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</si>
  <si>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</si>
  <si>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</si>
  <si>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</si>
  <si>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</si>
  <si>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</si>
  <si>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</si>
  <si>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</si>
  <si>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</si>
  <si>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</si>
  <si>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</si>
  <si>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</si>
  <si>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</si>
  <si>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</si>
  <si>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</si>
  <si>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</si>
  <si>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</si>
  <si>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</si>
  <si>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</si>
  <si>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</si>
  <si>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</si>
  <si>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</si>
  <si>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</si>
  <si>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</si>
  <si>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</si>
  <si>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</si>
  <si>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</si>
  <si>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</si>
  <si>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</si>
  <si>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</si>
  <si>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</si>
  <si>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</si>
  <si>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</si>
  <si>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</si>
  <si>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</si>
  <si>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</si>
  <si>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</si>
  <si>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</si>
  <si>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</si>
  <si>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</si>
  <si>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</si>
  <si>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</si>
  <si>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</si>
  <si>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</si>
  <si>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</si>
  <si>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</si>
  <si>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</si>
  <si>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</si>
  <si>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</si>
  <si>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</si>
  <si>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</si>
  <si>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</si>
  <si>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</si>
  <si>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</si>
  <si>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</si>
  <si>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</si>
  <si>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</si>
  <si>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</si>
  <si>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</si>
  <si>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</si>
  <si>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</si>
  <si>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</si>
  <si>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</si>
  <si>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</si>
  <si>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</si>
  <si>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</si>
  <si>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</si>
  <si>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</si>
  <si>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</si>
  <si>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</si>
  <si>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</si>
  <si>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</si>
  <si>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</si>
  <si>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</si>
  <si>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</si>
  <si>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</si>
  <si>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</si>
  <si>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</si>
  <si>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</si>
  <si>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</si>
  <si>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</si>
  <si>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</si>
  <si>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</si>
  <si>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</si>
  <si>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</si>
  <si>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</si>
  <si>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</si>
  <si>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</si>
  <si>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</si>
  <si>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</si>
  <si>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</si>
  <si>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</si>
  <si>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</si>
  <si>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</si>
  <si>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</si>
  <si>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</si>
  <si>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</si>
  <si>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</si>
  <si>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</si>
  <si>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</si>
  <si>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</si>
  <si>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</si>
  <si>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</si>
  <si>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</si>
  <si>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</si>
  <si>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</si>
  <si>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</si>
  <si>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</si>
  <si>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</si>
  <si>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</si>
  <si>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</si>
  <si>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</si>
  <si>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</si>
  <si>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</si>
  <si>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</si>
  <si>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</si>
  <si>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</si>
  <si>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</si>
  <si>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</si>
  <si>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</si>
  <si>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</si>
  <si>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</si>
  <si>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</si>
  <si>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</si>
  <si>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</si>
  <si>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</si>
  <si>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</si>
  <si>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</si>
  <si>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</si>
  <si>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</si>
  <si>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</si>
  <si>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</si>
  <si>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</si>
  <si>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</si>
  <si>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</si>
  <si>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</si>
  <si>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</si>
  <si>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</si>
  <si>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</si>
  <si>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</si>
  <si>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</si>
  <si>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</si>
  <si>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</si>
  <si>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</si>
  <si>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</si>
  <si>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</si>
  <si>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</si>
  <si>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</si>
  <si>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</si>
  <si>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</si>
  <si>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</si>
  <si>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</si>
  <si>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</si>
  <si>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</si>
  <si>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</si>
  <si>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</si>
  <si>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</si>
  <si>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</si>
  <si>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</si>
  <si>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</si>
  <si>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</si>
  <si>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</si>
  <si>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</si>
  <si>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</si>
  <si>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</si>
  <si>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</si>
  <si>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</si>
  <si>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</si>
  <si>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</si>
  <si>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</si>
  <si>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</si>
  <si>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</si>
  <si>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</si>
  <si>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</si>
  <si>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</si>
  <si>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</si>
  <si>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</si>
  <si>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</si>
  <si>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</si>
  <si>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</si>
  <si>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</si>
  <si>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</si>
  <si>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</si>
  <si>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</si>
  <si>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</si>
  <si>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</si>
  <si>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</si>
  <si>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</si>
  <si>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</si>
  <si>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</si>
  <si>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</si>
  <si>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</si>
  <si>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</si>
  <si>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</si>
  <si>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</si>
  <si>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</si>
  <si>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</si>
  <si>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</si>
  <si>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</si>
  <si>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</si>
  <si>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</si>
  <si>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</si>
  <si>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</si>
  <si>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</si>
  <si>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</si>
  <si>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</si>
  <si>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</si>
  <si>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</si>
  <si>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</si>
  <si>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</si>
  <si>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</si>
  <si>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</si>
  <si>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</si>
  <si>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</si>
  <si>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</si>
  <si>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</si>
  <si>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</si>
  <si>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</si>
  <si>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</si>
  <si>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</si>
  <si>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</si>
  <si>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</si>
  <si>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</si>
  <si>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</si>
  <si>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</si>
  <si>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</si>
  <si>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</si>
  <si>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</si>
  <si>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</si>
  <si>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</si>
  <si>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</si>
  <si>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</si>
  <si>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</si>
  <si>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</si>
  <si>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</si>
  <si>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</si>
  <si>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</si>
  <si>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</si>
  <si>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</si>
  <si>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</si>
  <si>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</si>
  <si>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</si>
  <si>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</si>
  <si>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</si>
  <si>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</si>
  <si>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</si>
  <si>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</si>
  <si>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</si>
  <si>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</si>
  <si>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</si>
  <si>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</si>
  <si>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</si>
  <si>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</si>
  <si>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</si>
  <si>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</si>
  <si>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</si>
  <si>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</si>
  <si>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</si>
  <si>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</si>
  <si>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</si>
  <si>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</si>
  <si>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</si>
  <si>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</si>
  <si>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</si>
  <si>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</si>
  <si>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</si>
  <si>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</si>
  <si>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</si>
  <si>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</si>
  <si>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</si>
  <si>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</si>
  <si>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</si>
  <si>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</si>
  <si>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</si>
  <si>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</si>
  <si>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</si>
  <si>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</si>
  <si>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</si>
  <si>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</si>
  <si>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</si>
  <si>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</si>
  <si>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</si>
  <si>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</si>
  <si>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</si>
  <si>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</si>
  <si>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</si>
  <si>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</si>
  <si>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</si>
  <si>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</si>
  <si>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</si>
  <si>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</si>
  <si>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</si>
  <si>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</si>
  <si>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</si>
  <si>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</si>
  <si>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</si>
  <si>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</si>
  <si>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</si>
  <si>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</si>
  <si>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</si>
  <si>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</si>
  <si>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</si>
  <si>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</si>
  <si>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</si>
  <si>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</si>
  <si>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</si>
  <si>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</si>
  <si>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</si>
  <si>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</si>
  <si>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</si>
  <si>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</si>
  <si>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</si>
  <si>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</si>
  <si>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</si>
  <si>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</si>
  <si>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</si>
  <si>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</si>
  <si>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</si>
  <si>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</si>
  <si>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</si>
  <si>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</si>
  <si>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</si>
  <si>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</si>
  <si>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</si>
  <si>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</si>
  <si>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</si>
  <si>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</si>
  <si>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</si>
  <si>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</si>
  <si>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</si>
  <si>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</si>
  <si>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</si>
  <si>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</si>
  <si>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</si>
  <si>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</si>
  <si>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</si>
  <si>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</si>
  <si>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</si>
  <si>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</si>
  <si>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</si>
  <si>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</si>
  <si>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</si>
  <si>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</si>
  <si>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</si>
  <si>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</si>
  <si>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</si>
  <si>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</si>
  <si>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</si>
  <si>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</si>
  <si>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</si>
  <si>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</si>
  <si>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</si>
  <si>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</si>
  <si>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</si>
  <si>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</si>
  <si>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</si>
  <si>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</si>
  <si>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</si>
  <si>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</si>
  <si>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</si>
  <si>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</si>
  <si>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</si>
  <si>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</si>
  <si>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</si>
  <si>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</si>
  <si>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</si>
  <si>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</si>
  <si>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</si>
  <si>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</si>
  <si>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</si>
  <si>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</si>
  <si>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</si>
  <si>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</si>
  <si>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</si>
  <si>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</si>
  <si>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</si>
  <si>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</si>
  <si>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</si>
  <si>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</si>
  <si>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</si>
  <si>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</si>
  <si>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</si>
  <si>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</si>
  <si>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</si>
  <si>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</si>
  <si>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</si>
  <si>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</si>
  <si>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</si>
  <si>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</si>
  <si>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</si>
  <si>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</si>
  <si>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</si>
  <si>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</si>
  <si>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</si>
  <si>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</si>
  <si>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</si>
  <si>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</si>
  <si>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</si>
  <si>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</si>
  <si>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</si>
  <si>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</si>
  <si>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</si>
  <si>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</si>
  <si>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</si>
  <si>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</si>
  <si>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</si>
  <si>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</si>
  <si>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</si>
  <si>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</si>
  <si>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</si>
  <si>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</si>
  <si>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</si>
  <si>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</si>
  <si>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</si>
  <si>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</si>
  <si>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</si>
  <si>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</si>
  <si>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</si>
  <si>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</si>
  <si>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</si>
  <si>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</si>
  <si>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</si>
  <si>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</si>
  <si>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</si>
  <si>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</si>
  <si>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</si>
  <si>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</si>
  <si>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</si>
  <si>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</si>
  <si>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</si>
  <si>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</si>
  <si>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</si>
  <si>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</si>
  <si>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</si>
  <si>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</si>
  <si>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</si>
  <si>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</si>
  <si>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</si>
  <si>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</si>
  <si>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</si>
  <si>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</si>
  <si>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</si>
  <si>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</si>
  <si>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</si>
  <si>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</si>
  <si>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</si>
  <si>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</si>
  <si>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</si>
  <si>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</si>
  <si>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</si>
  <si>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</si>
  <si>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</si>
  <si>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</si>
  <si>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</si>
  <si>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</si>
  <si>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</si>
  <si>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</si>
  <si>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</si>
  <si>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</si>
  <si>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</si>
  <si>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</si>
  <si>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</si>
  <si>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</si>
  <si>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</si>
  <si>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</si>
  <si>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</si>
  <si>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</si>
  <si>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</si>
  <si>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</si>
  <si>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</si>
  <si>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</si>
  <si>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</si>
  <si>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</si>
  <si>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</si>
  <si>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</si>
  <si>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</si>
  <si>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</si>
  <si>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</si>
  <si>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</si>
  <si>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</si>
  <si>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</si>
  <si>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</si>
  <si>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</si>
  <si>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</si>
  <si>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</si>
  <si>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</si>
  <si>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</si>
  <si>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</si>
  <si>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</si>
  <si>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</si>
  <si>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</si>
  <si>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</si>
  <si>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</si>
  <si>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</si>
  <si>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</si>
  <si>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</si>
  <si>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</si>
  <si>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</si>
  <si>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</si>
  <si>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</si>
  <si>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</si>
  <si>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</si>
  <si>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</si>
  <si>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</si>
  <si>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</si>
  <si>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</si>
  <si>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</si>
  <si>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</si>
  <si>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</si>
  <si>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</si>
  <si>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</si>
  <si>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</si>
  <si>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</si>
  <si>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</si>
  <si>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</si>
  <si>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</si>
  <si>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</si>
  <si>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</si>
  <si>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</si>
  <si>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</si>
  <si>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</si>
  <si>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</si>
  <si>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</si>
  <si>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</si>
  <si>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</si>
  <si>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</si>
  <si>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</si>
  <si>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</si>
  <si>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</si>
  <si>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</si>
  <si>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</si>
  <si>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</si>
  <si>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</si>
  <si>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</si>
  <si>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</si>
  <si>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</si>
  <si>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</si>
  <si>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</si>
  <si>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</si>
  <si>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</si>
  <si>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</si>
  <si>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</si>
  <si>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</si>
  <si>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</si>
  <si>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</si>
  <si>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</si>
  <si>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</si>
  <si>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</si>
  <si>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</si>
  <si>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</si>
  <si>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</si>
  <si>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</si>
  <si>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</si>
  <si>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</si>
  <si>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</si>
  <si>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</si>
  <si>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</si>
  <si>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</si>
  <si>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</si>
  <si>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</si>
  <si>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</si>
  <si>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</si>
  <si>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</si>
  <si>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</si>
  <si>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</si>
  <si>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</si>
  <si>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</si>
  <si>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</si>
  <si>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</si>
  <si>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</si>
  <si>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</si>
  <si>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</si>
  <si>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</si>
  <si>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</si>
  <si>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</si>
  <si>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</si>
  <si>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</si>
  <si>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</si>
  <si>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</si>
  <si>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</si>
  <si>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</si>
  <si>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</si>
  <si>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</si>
  <si>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</si>
  <si>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</si>
  <si>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</si>
  <si>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</si>
  <si>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</si>
  <si>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</si>
  <si>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</si>
  <si>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</si>
  <si>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</si>
  <si>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</si>
  <si>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</si>
  <si>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</si>
  <si>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</si>
  <si>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</si>
  <si>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</si>
  <si>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</si>
  <si>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</si>
  <si>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</si>
  <si>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</si>
  <si>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</si>
  <si>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</si>
  <si>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</si>
  <si>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</si>
  <si>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</si>
  <si>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</si>
  <si>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</si>
  <si>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</si>
  <si>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</si>
  <si>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</si>
  <si>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</si>
  <si>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</si>
  <si>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</si>
  <si>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</si>
  <si>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</si>
  <si>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</si>
  <si>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</si>
  <si>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</si>
  <si>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</si>
  <si>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</si>
  <si>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</si>
  <si>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</si>
  <si>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</si>
  <si>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</si>
  <si>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</si>
  <si>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</si>
  <si>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</si>
  <si>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</si>
  <si>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</si>
  <si>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</si>
  <si>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</si>
  <si>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</si>
  <si>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</si>
  <si>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</si>
  <si>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</si>
  <si>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</si>
  <si>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</si>
  <si>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</si>
  <si>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</si>
  <si>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</si>
  <si>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</si>
  <si>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</si>
  <si>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</si>
  <si>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</si>
  <si>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</si>
  <si>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</si>
  <si>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</si>
  <si>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</si>
  <si>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</si>
  <si>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</si>
  <si>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</si>
  <si>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</si>
  <si>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</si>
  <si>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</si>
  <si>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</si>
  <si>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</si>
  <si>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</si>
  <si>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</si>
  <si>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</si>
  <si>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</si>
  <si>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</si>
  <si>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</si>
  <si>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</si>
  <si>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</si>
  <si>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</si>
  <si>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</si>
  <si>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</si>
  <si>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</si>
  <si>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</si>
  <si>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</si>
  <si>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</si>
  <si>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</si>
  <si>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</si>
  <si>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</si>
  <si>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</si>
  <si>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</si>
  <si>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</si>
  <si>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</si>
  <si>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</si>
  <si>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</si>
  <si>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</si>
  <si>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</si>
  <si>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</si>
  <si>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</si>
  <si>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</si>
  <si>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</si>
  <si>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</si>
  <si>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</si>
  <si>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</si>
  <si>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</si>
  <si>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</si>
  <si>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</si>
  <si>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</si>
  <si>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</si>
  <si>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</si>
  <si>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</si>
  <si>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</si>
  <si>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</si>
  <si>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</si>
  <si>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</si>
  <si>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</si>
  <si>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</si>
  <si>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</si>
  <si>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</si>
  <si>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</si>
  <si>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</si>
  <si>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</si>
  <si>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</si>
  <si>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</si>
  <si>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</si>
  <si>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</si>
  <si>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</si>
  <si>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</si>
  <si>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</si>
  <si>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</si>
  <si>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</si>
  <si>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</si>
  <si>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</si>
  <si>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</si>
  <si>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</si>
  <si>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</si>
  <si>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</si>
  <si>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</si>
  <si>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</si>
  <si>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</si>
  <si>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</si>
  <si>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</si>
  <si>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</si>
  <si>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</si>
  <si>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</si>
  <si>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</si>
  <si>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</si>
  <si>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</si>
  <si>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</si>
  <si>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</si>
  <si>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</si>
  <si>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</si>
  <si>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</si>
  <si>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</si>
  <si>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</si>
  <si>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</si>
  <si>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</si>
  <si>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</si>
  <si>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</si>
  <si>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</si>
  <si>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</si>
  <si>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</si>
  <si>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</si>
  <si>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</si>
  <si>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</si>
  <si>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</si>
  <si>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</si>
  <si>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</si>
  <si>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</si>
  <si>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</si>
  <si>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</si>
  <si>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</si>
  <si>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</si>
  <si>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</si>
  <si>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</si>
  <si>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</si>
  <si>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</si>
  <si>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</si>
  <si>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</si>
  <si>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</si>
  <si>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</si>
  <si>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</si>
  <si>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</si>
  <si>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</si>
  <si>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</si>
  <si>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</si>
  <si>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</si>
  <si>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</si>
  <si>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</si>
  <si>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</si>
  <si>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</si>
  <si>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</si>
  <si>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</si>
  <si>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</si>
  <si>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</si>
  <si>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</si>
  <si>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</si>
  <si>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</si>
  <si>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</si>
  <si>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</si>
  <si>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</si>
  <si>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</si>
  <si>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</si>
  <si>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</si>
  <si>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</si>
  <si>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</si>
  <si>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</si>
  <si>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</si>
  <si>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</si>
  <si>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</si>
  <si>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</si>
  <si>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</si>
  <si>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</si>
  <si>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</si>
  <si>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</si>
  <si>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</si>
  <si>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</si>
  <si>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</si>
  <si>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</si>
  <si>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</si>
  <si>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</si>
  <si>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</si>
  <si>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</si>
  <si>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</si>
  <si>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</si>
  <si>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</si>
  <si>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</si>
  <si>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</si>
  <si>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</si>
  <si>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</si>
  <si>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</si>
  <si>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</si>
  <si>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</si>
  <si>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</si>
  <si>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</si>
  <si>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</si>
  <si>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</si>
  <si>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</si>
  <si>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</si>
  <si>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</si>
  <si>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</si>
  <si>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</si>
  <si>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</si>
  <si>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</si>
  <si>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</si>
  <si>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</si>
  <si>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</si>
  <si>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</si>
  <si>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</si>
  <si>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</si>
  <si>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</si>
  <si>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</si>
  <si>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</si>
  <si>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</si>
  <si>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</si>
  <si>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</si>
  <si>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</si>
  <si>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</si>
  <si>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</si>
  <si>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</si>
  <si>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</si>
  <si>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</si>
  <si>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</si>
  <si>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</si>
  <si>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</si>
  <si>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</si>
  <si>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</si>
  <si>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</si>
  <si>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</si>
  <si>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</si>
  <si>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</si>
  <si>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</si>
  <si>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</si>
  <si>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</si>
  <si>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</si>
  <si>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</si>
  <si>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</si>
  <si>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</si>
  <si>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</si>
  <si>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</si>
  <si>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</si>
  <si>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</si>
  <si>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</si>
  <si>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</si>
  <si>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</si>
  <si>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</si>
  <si>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</si>
  <si>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</si>
  <si>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</si>
  <si>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</si>
  <si>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</si>
  <si>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</si>
  <si>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</si>
  <si>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</si>
  <si>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</si>
  <si>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</si>
  <si>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</si>
  <si>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</si>
  <si>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</si>
  <si>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</si>
  <si>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</si>
  <si>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</si>
  <si>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</si>
  <si>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</si>
  <si>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</si>
  <si>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</si>
  <si>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</si>
  <si>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</si>
  <si>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</si>
  <si>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</si>
  <si>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</si>
  <si>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</si>
  <si>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</si>
  <si>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</si>
  <si>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</si>
  <si>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</si>
  <si>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</si>
  <si>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</si>
  <si>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</si>
  <si>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</si>
  <si>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</si>
  <si>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</si>
  <si>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</si>
  <si>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</si>
  <si>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</si>
  <si>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</si>
  <si>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</si>
  <si>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</si>
  <si>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</si>
  <si>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</si>
  <si>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</si>
  <si>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</si>
  <si>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</si>
  <si>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</si>
  <si>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</si>
  <si>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</si>
  <si>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</si>
  <si>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</si>
  <si>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</si>
  <si>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</si>
  <si>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</si>
  <si>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</si>
  <si>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</si>
  <si>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</si>
  <si>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</si>
  <si>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</si>
  <si>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</si>
  <si>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</si>
  <si>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</si>
  <si>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</si>
  <si>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</si>
  <si>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</si>
  <si>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</si>
  <si>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</si>
  <si>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</si>
  <si>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</si>
  <si>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</si>
  <si>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</si>
  <si>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</si>
  <si>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</si>
  <si>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</si>
  <si>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</si>
  <si>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</si>
  <si>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</si>
  <si>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</si>
  <si>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</si>
  <si>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</si>
  <si>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</si>
  <si>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</si>
  <si>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</si>
  <si>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</si>
  <si>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</si>
  <si>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</si>
  <si>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</si>
  <si>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</si>
  <si>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</si>
  <si>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</si>
  <si>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</si>
  <si>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</si>
  <si>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</si>
  <si>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</si>
  <si>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</si>
  <si>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</si>
  <si>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</si>
  <si>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</si>
  <si>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</si>
  <si>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</si>
  <si>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</si>
  <si>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</si>
  <si>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</si>
  <si>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</si>
  <si>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</si>
  <si>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</si>
  <si>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</si>
  <si>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</si>
  <si>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</si>
  <si>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</si>
  <si>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</si>
  <si>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</si>
  <si>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</si>
  <si>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</si>
  <si>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</si>
  <si>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</si>
  <si>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</si>
  <si>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</si>
  <si>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</si>
  <si>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</si>
  <si>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</si>
  <si>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</si>
  <si>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</si>
  <si>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</si>
  <si>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</si>
  <si>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</si>
  <si>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</si>
  <si>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</si>
  <si>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</si>
  <si>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</si>
  <si>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</si>
  <si>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</si>
  <si>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</si>
  <si>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</si>
  <si>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</si>
  <si>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</si>
  <si>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</si>
  <si>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</si>
  <si>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</si>
  <si>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</si>
  <si>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</si>
  <si>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</si>
  <si>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</si>
  <si>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</si>
  <si>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</si>
  <si>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</si>
  <si>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</si>
  <si>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</si>
  <si>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</si>
  <si>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</si>
  <si>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</si>
  <si>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</si>
  <si>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</si>
  <si>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</si>
  <si>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</si>
  <si>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</si>
  <si>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</si>
  <si>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</si>
  <si>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</si>
  <si>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</si>
  <si>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</si>
  <si>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</si>
  <si>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</si>
  <si>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</si>
  <si>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</si>
  <si>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</si>
  <si>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</si>
  <si>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</si>
  <si>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</si>
  <si>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</si>
  <si>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</si>
  <si>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</si>
  <si>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</si>
  <si>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</si>
  <si>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</si>
  <si>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</si>
  <si>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</si>
  <si>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</si>
  <si>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</si>
  <si>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</si>
  <si>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</si>
  <si>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</si>
  <si>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</si>
  <si>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</si>
  <si>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</si>
  <si>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</si>
  <si>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</si>
  <si>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</si>
  <si>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</si>
  <si>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</si>
  <si>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</si>
  <si>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</si>
  <si>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</si>
  <si>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</si>
  <si>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</si>
  <si>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</si>
  <si>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</si>
  <si>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</si>
  <si>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</si>
  <si>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</si>
  <si>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</si>
  <si>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</si>
  <si>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</si>
  <si>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</si>
  <si>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</si>
  <si>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</si>
  <si>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</si>
  <si>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</si>
  <si>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</si>
  <si>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</si>
  <si>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</si>
  <si>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</si>
  <si>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</si>
  <si>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</si>
  <si>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</si>
  <si>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</si>
  <si>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</si>
  <si>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</si>
  <si>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</si>
  <si>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</si>
  <si>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</si>
  <si>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</si>
  <si>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</si>
  <si>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</si>
  <si>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</si>
  <si>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</si>
  <si>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</si>
  <si>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</si>
  <si>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</si>
  <si>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</si>
  <si>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</si>
  <si>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</si>
  <si>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</si>
  <si>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</si>
  <si>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</si>
  <si>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</si>
  <si>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</si>
  <si>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</si>
  <si>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</si>
  <si>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</si>
  <si>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</si>
  <si>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</si>
  <si>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</si>
  <si>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</si>
  <si>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</si>
  <si>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</si>
  <si>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</si>
  <si>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</si>
  <si>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</si>
  <si>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</si>
  <si>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</si>
  <si>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</si>
  <si>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</si>
  <si>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</si>
  <si>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</si>
  <si>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</si>
  <si>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</si>
  <si>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</si>
  <si>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</si>
  <si>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</si>
  <si>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</si>
  <si>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</si>
  <si>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</si>
  <si>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</si>
  <si>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</si>
  <si>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</si>
  <si>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</si>
  <si>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</si>
  <si>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</si>
  <si>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</si>
  <si>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</si>
  <si>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</si>
  <si>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</si>
  <si>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</si>
  <si>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</si>
  <si>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</si>
  <si>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</si>
  <si>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</si>
  <si>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</si>
  <si>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</si>
  <si>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</si>
  <si>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</si>
  <si>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</si>
  <si>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</si>
  <si>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</si>
  <si>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</si>
  <si>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</si>
  <si>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</si>
  <si>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</si>
  <si>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</si>
  <si>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</si>
  <si>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</si>
  <si>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</si>
  <si>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</si>
  <si>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</si>
  <si>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</si>
  <si>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</si>
  <si>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</si>
  <si>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</si>
  <si>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</si>
  <si>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</si>
  <si>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</si>
  <si>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</si>
  <si>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</si>
  <si>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</si>
  <si>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</si>
  <si>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</si>
  <si>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</si>
  <si>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</si>
  <si>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</si>
  <si>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</si>
  <si>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</si>
  <si>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</si>
  <si>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</si>
  <si>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</si>
  <si>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</si>
  <si>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</si>
  <si>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</si>
  <si>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</si>
  <si>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</si>
  <si>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</si>
  <si>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</si>
  <si>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</si>
  <si>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</si>
  <si>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</si>
  <si>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</si>
  <si>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</si>
  <si>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</si>
  <si>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</si>
  <si>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</si>
  <si>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</si>
  <si>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</si>
  <si>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</si>
  <si>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</si>
  <si>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</si>
  <si>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</si>
  <si>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</si>
  <si>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</si>
  <si>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</si>
  <si>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</si>
  <si>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</si>
  <si>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</si>
  <si>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</si>
  <si>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</si>
  <si>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</si>
  <si>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</si>
  <si>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</si>
  <si>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</si>
  <si>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</si>
  <si>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</si>
  <si>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</si>
  <si>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</si>
  <si>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</si>
  <si>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</si>
  <si>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</si>
  <si>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</si>
  <si>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</si>
  <si>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</si>
  <si>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</si>
  <si>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</si>
  <si>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</si>
  <si>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</si>
  <si>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</si>
  <si>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</si>
  <si>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</si>
  <si>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</si>
  <si>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</si>
  <si>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</si>
  <si>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</si>
  <si>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</si>
  <si>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</si>
  <si>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</si>
  <si>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</si>
  <si>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</si>
  <si>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</si>
  <si>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</si>
  <si>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</si>
  <si>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</si>
  <si>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</si>
  <si>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</si>
  <si>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</si>
  <si>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</si>
  <si>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</si>
  <si>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</si>
  <si>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</si>
  <si>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</si>
  <si>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</si>
  <si>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</si>
  <si>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</si>
  <si>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</si>
  <si>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</si>
  <si>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</si>
  <si>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</si>
  <si>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</si>
  <si>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</si>
  <si>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</si>
  <si>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</si>
  <si>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</si>
  <si>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</si>
  <si>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</si>
  <si>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</si>
  <si>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</si>
  <si>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</si>
  <si>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</si>
  <si>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</si>
  <si>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</si>
  <si>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</si>
  <si>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</si>
  <si>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</si>
  <si>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</si>
  <si>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</si>
  <si>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</si>
  <si>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</si>
  <si>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</si>
  <si>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</si>
  <si>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</si>
  <si>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</si>
  <si>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</si>
  <si>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</si>
  <si>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</si>
  <si>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</si>
  <si>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</si>
  <si>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</si>
  <si>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</si>
  <si>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</si>
  <si>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</si>
  <si>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</si>
  <si>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</si>
  <si>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</si>
  <si>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</si>
  <si>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</si>
  <si>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</si>
  <si>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</si>
  <si>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</si>
  <si>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</si>
  <si>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</si>
  <si>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</si>
  <si>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</si>
  <si>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</si>
  <si>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</si>
  <si>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</si>
  <si>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</si>
  <si>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</si>
  <si>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</si>
  <si>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</si>
  <si>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</si>
  <si>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</si>
  <si>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</si>
  <si>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</si>
  <si>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</si>
  <si>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</si>
  <si>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</si>
  <si>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</si>
  <si>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</si>
  <si>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</si>
  <si>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</si>
  <si>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</si>
  <si>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</si>
  <si>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</si>
  <si>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</si>
  <si>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</si>
  <si>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</si>
  <si>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</si>
  <si>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</si>
  <si>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</si>
  <si>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</si>
  <si>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</si>
  <si>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</si>
  <si>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</si>
  <si>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</si>
  <si>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</si>
  <si>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</si>
  <si>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</si>
  <si>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</si>
  <si>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</si>
  <si>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</si>
  <si>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</si>
  <si>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</si>
  <si>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</si>
  <si>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</si>
  <si>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</si>
  <si>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</si>
  <si>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</si>
  <si>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</si>
  <si>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</si>
  <si>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</si>
  <si>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</si>
  <si>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</si>
  <si>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</si>
  <si>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</si>
  <si>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</si>
  <si>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</si>
  <si>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</si>
  <si>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</si>
  <si>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</si>
  <si>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</si>
  <si>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</si>
  <si>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</si>
  <si>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</si>
  <si>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</si>
  <si>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</si>
  <si>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</si>
  <si>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</si>
  <si>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</si>
  <si>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</si>
  <si>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</si>
  <si>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</si>
  <si>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</si>
  <si>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</si>
  <si>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</si>
  <si>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</si>
  <si>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</si>
  <si>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</si>
  <si>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</si>
  <si>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</si>
  <si>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</si>
  <si>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</si>
  <si>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</si>
  <si>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</si>
  <si>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</si>
  <si>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</si>
  <si>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</si>
  <si>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</si>
  <si>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</si>
  <si>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</si>
  <si>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</si>
  <si>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</si>
  <si>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</si>
  <si>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</si>
  <si>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</si>
  <si>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</si>
  <si>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</si>
  <si>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</si>
  <si>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</si>
  <si>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</si>
  <si>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</si>
  <si>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</si>
  <si>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</si>
  <si>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</si>
  <si>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</si>
  <si>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</si>
  <si>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</si>
  <si>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</si>
  <si>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</si>
  <si>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</si>
  <si>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</si>
  <si>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</si>
  <si>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</si>
  <si>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</si>
  <si>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</si>
  <si>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</si>
  <si>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</si>
  <si>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</si>
  <si>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</si>
  <si>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</si>
  <si>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</si>
  <si>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</si>
  <si>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</si>
  <si>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</si>
  <si>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</si>
  <si>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</si>
  <si>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</si>
  <si>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</si>
  <si>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</si>
  <si>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</si>
  <si>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</si>
  <si>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</si>
  <si>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</si>
  <si>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</si>
  <si>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</si>
  <si>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</si>
  <si>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</si>
  <si>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</si>
  <si>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</si>
  <si>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</si>
  <si>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</si>
  <si>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</si>
  <si>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</si>
  <si>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</si>
  <si>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</si>
  <si>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</si>
  <si>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</si>
  <si>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</si>
  <si>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</si>
  <si>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</si>
  <si>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</si>
  <si>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</si>
  <si>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</si>
  <si>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</si>
  <si>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</si>
  <si>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</si>
  <si>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</si>
  <si>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</si>
  <si>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</si>
  <si>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</si>
  <si>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</si>
  <si>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</si>
  <si>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</si>
  <si>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</si>
  <si>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</si>
  <si>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</si>
  <si>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</si>
  <si>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</si>
  <si>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</si>
  <si>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</si>
  <si>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</si>
  <si>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</si>
  <si>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</si>
  <si>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</si>
  <si>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</si>
  <si>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</si>
  <si>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</si>
  <si>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</si>
  <si>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</si>
  <si>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</si>
  <si>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</si>
  <si>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</si>
  <si>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</si>
  <si>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</si>
  <si>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</si>
  <si>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</si>
  <si>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</si>
  <si>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</si>
  <si>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</si>
  <si>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</si>
  <si>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</si>
  <si>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</si>
  <si>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</si>
  <si>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</si>
  <si>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</si>
  <si>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</si>
  <si>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</si>
  <si>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</si>
  <si>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</si>
  <si>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</si>
  <si>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</si>
  <si>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</si>
  <si>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</si>
  <si>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</si>
  <si>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</si>
  <si>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</si>
  <si>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</si>
  <si>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</si>
  <si>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</si>
  <si>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</si>
  <si>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</si>
  <si>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</si>
  <si>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</si>
  <si>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</si>
  <si>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</si>
  <si>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</si>
  <si>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</si>
  <si>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</si>
  <si>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</si>
  <si>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</si>
  <si>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</si>
  <si>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</si>
  <si>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</si>
  <si>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</si>
  <si>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</si>
  <si>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</si>
  <si>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</si>
  <si>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</si>
  <si>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</si>
  <si>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</si>
  <si>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</si>
  <si>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</si>
  <si>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</si>
  <si>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</si>
  <si>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</si>
  <si>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</si>
  <si>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</si>
  <si>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</si>
  <si>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</si>
  <si>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</si>
  <si>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</si>
  <si>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</si>
  <si>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</si>
  <si>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</si>
  <si>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</si>
  <si>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</si>
  <si>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</si>
  <si>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</si>
  <si>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</si>
  <si>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</si>
  <si>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</si>
  <si>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</si>
  <si>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</si>
  <si>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</si>
  <si>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</si>
  <si>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</si>
  <si>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</si>
  <si>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</si>
  <si>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</si>
  <si>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</si>
  <si>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</si>
  <si>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</si>
  <si>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</si>
  <si>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</si>
  <si>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</si>
  <si>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</si>
  <si>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</si>
  <si>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</si>
  <si>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</si>
  <si>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</si>
  <si>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</si>
  <si>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</si>
  <si>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</si>
  <si>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</si>
  <si>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</si>
  <si>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</si>
  <si>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</si>
  <si>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</si>
  <si>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</si>
  <si>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</si>
  <si>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</si>
  <si>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</si>
  <si>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</si>
  <si>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</si>
  <si>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</si>
  <si>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</si>
  <si>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</si>
  <si>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</si>
  <si>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</si>
  <si>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</si>
  <si>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</si>
  <si>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</si>
  <si>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</si>
  <si>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</si>
  <si>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</si>
  <si>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</si>
  <si>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</si>
  <si>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</si>
  <si>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</si>
  <si>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</si>
  <si>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</si>
  <si>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</si>
  <si>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</si>
  <si>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</si>
  <si>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</si>
  <si>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</si>
  <si>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</si>
  <si>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</si>
  <si>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</si>
  <si>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</si>
  <si>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</si>
  <si>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</si>
  <si>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</si>
  <si>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</si>
  <si>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</si>
  <si>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</si>
  <si>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</si>
  <si>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</si>
  <si>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</si>
  <si>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</si>
  <si>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</si>
  <si>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</si>
  <si>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</si>
  <si>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</si>
  <si>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</si>
  <si>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</si>
  <si>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</si>
  <si>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</si>
  <si>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</si>
  <si>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</si>
  <si>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</si>
  <si>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</si>
  <si>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</si>
  <si>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</si>
  <si>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</si>
  <si>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</si>
  <si>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</si>
  <si>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</si>
  <si>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</si>
  <si>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</si>
  <si>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</si>
  <si>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</si>
  <si>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</si>
  <si>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</si>
  <si>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</si>
  <si>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</si>
  <si>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</si>
  <si>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</si>
  <si>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</si>
  <si>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</si>
  <si>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</si>
  <si>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</si>
  <si>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</si>
  <si>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</si>
  <si>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</si>
  <si>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</si>
  <si>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</si>
  <si>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</si>
  <si>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</si>
  <si>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</si>
  <si>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</si>
  <si>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</si>
  <si>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</si>
  <si>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</si>
  <si>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</si>
  <si>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</si>
  <si>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</si>
  <si>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</si>
  <si>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</si>
  <si>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</si>
  <si>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</si>
  <si>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</si>
  <si>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</si>
  <si>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</si>
  <si>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</si>
  <si>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</si>
  <si>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</si>
  <si>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</si>
  <si>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</si>
  <si>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</si>
  <si>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</si>
  <si>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</si>
  <si>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</si>
  <si>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</si>
  <si>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</si>
  <si>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</si>
  <si>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</si>
  <si>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</si>
  <si>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</si>
  <si>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</si>
  <si>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</si>
  <si>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</si>
  <si>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</si>
  <si>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</si>
  <si>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</si>
  <si>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</si>
  <si>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</si>
  <si>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</si>
  <si>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</si>
  <si>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</si>
  <si>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</si>
  <si>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</si>
  <si>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</si>
  <si>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</si>
  <si>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</si>
  <si>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</si>
  <si>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</si>
  <si>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</si>
  <si>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</si>
  <si>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</si>
  <si>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</si>
  <si>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</si>
  <si>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</si>
  <si>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</si>
  <si>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</si>
  <si>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</si>
  <si>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</si>
  <si>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</si>
  <si>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</si>
  <si>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</si>
  <si>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</si>
  <si>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</si>
  <si>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</si>
  <si>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</si>
  <si>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</si>
  <si>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</si>
  <si>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</si>
  <si>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</si>
  <si>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</si>
  <si>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</si>
  <si>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</si>
  <si>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</si>
  <si>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</si>
  <si>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</si>
  <si>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</si>
  <si>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</si>
  <si>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</si>
  <si>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</si>
  <si>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</si>
  <si>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</si>
  <si>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</si>
  <si>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</si>
  <si>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</si>
  <si>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</si>
  <si>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</si>
  <si>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</si>
  <si>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</si>
  <si>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</si>
  <si>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</si>
  <si>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</si>
  <si>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</si>
  <si>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</si>
  <si>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</si>
  <si>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</si>
  <si>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</si>
  <si>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</si>
  <si>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</si>
  <si>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</si>
  <si>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</si>
  <si>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</si>
  <si>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</si>
  <si>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</si>
  <si>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</si>
  <si>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</si>
  <si>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</si>
  <si>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</si>
  <si>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</si>
  <si>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</si>
  <si>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</si>
  <si>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</si>
  <si>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</si>
  <si>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</si>
  <si>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</si>
  <si>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</si>
  <si>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</si>
  <si>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</si>
  <si>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</si>
  <si>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</si>
  <si>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</si>
  <si>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</si>
  <si>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</si>
  <si>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</si>
  <si>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</si>
  <si>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</si>
  <si>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</si>
  <si>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</si>
  <si>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</si>
  <si>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</si>
  <si>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</si>
  <si>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</si>
  <si>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</si>
  <si>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</si>
  <si>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</si>
  <si>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</si>
  <si>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</si>
  <si>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</si>
  <si>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</si>
  <si>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</si>
  <si>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</si>
  <si>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</si>
  <si>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</si>
  <si>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</si>
  <si>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</si>
  <si>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</si>
  <si>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</si>
  <si>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</si>
  <si>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</si>
  <si>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</si>
  <si>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</si>
  <si>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</si>
  <si>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</si>
  <si>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</si>
  <si>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</si>
  <si>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</si>
  <si>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</si>
  <si>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</si>
  <si>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</si>
  <si>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</si>
  <si>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</si>
  <si>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</si>
  <si>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</si>
  <si>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</si>
  <si>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</si>
  <si>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</si>
  <si>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</si>
  <si>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</si>
  <si>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</si>
  <si>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</si>
  <si>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</si>
  <si>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</si>
  <si>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</si>
  <si>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</si>
  <si>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</si>
  <si>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</si>
  <si>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</si>
  <si>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</si>
  <si>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</si>
  <si>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</si>
  <si>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</si>
  <si>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</si>
  <si>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</si>
  <si>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</si>
  <si>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</si>
  <si>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</si>
  <si>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</si>
  <si>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</si>
  <si>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</si>
  <si>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</si>
  <si>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</si>
  <si>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</si>
  <si>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</si>
  <si>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</si>
  <si>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</si>
  <si>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</si>
  <si>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</si>
  <si>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</si>
  <si>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</si>
  <si>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</si>
  <si>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</si>
  <si>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</si>
  <si>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</si>
  <si>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</si>
  <si>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</si>
  <si>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</si>
  <si>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</si>
  <si>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</si>
  <si>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</si>
  <si>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</si>
  <si>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</si>
  <si>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</si>
  <si>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</si>
  <si>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</si>
  <si>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</si>
  <si>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</si>
  <si>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</si>
  <si>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</si>
  <si>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</si>
  <si>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</si>
  <si>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</si>
  <si>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</si>
  <si>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</si>
  <si>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</si>
  <si>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</si>
  <si>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</si>
  <si>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</si>
  <si>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</si>
  <si>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</si>
  <si>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</si>
  <si>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</si>
  <si>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</si>
  <si>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</si>
  <si>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</si>
  <si>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</si>
  <si>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</si>
  <si>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</si>
  <si>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</si>
  <si>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</si>
  <si>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</si>
  <si>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</si>
  <si>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</si>
  <si>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</si>
  <si>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</si>
  <si>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</si>
  <si>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</si>
  <si>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</si>
  <si>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</si>
  <si>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</si>
  <si>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</si>
  <si>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</si>
  <si>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</si>
  <si>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</si>
  <si>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</si>
  <si>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</si>
  <si>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</si>
  <si>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</si>
  <si>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</si>
  <si>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</si>
  <si>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</si>
  <si>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</si>
  <si>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</si>
  <si>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</si>
  <si>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</si>
  <si>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</si>
  <si>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</si>
  <si>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</si>
  <si>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</si>
  <si>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</si>
  <si>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</si>
  <si>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</si>
  <si>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</si>
  <si>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</si>
  <si>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</si>
  <si>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</si>
  <si>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</si>
  <si>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</si>
  <si>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</si>
  <si>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</si>
  <si>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</si>
  <si>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</si>
  <si>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</si>
  <si>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</si>
  <si>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</si>
  <si>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</si>
  <si>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</si>
  <si>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</si>
  <si>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</si>
  <si>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</si>
  <si>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</si>
  <si>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</si>
  <si>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</si>
  <si>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</si>
  <si>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</si>
  <si>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</si>
  <si>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</si>
  <si>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</si>
  <si>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</si>
  <si>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</si>
  <si>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</si>
  <si>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</si>
  <si>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</si>
  <si>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</si>
  <si>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</si>
  <si>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</si>
  <si>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</si>
  <si>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</si>
  <si>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</si>
  <si>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</si>
  <si>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</si>
  <si>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</si>
  <si>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</si>
  <si>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</si>
  <si>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</si>
  <si>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</si>
  <si>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</si>
  <si>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</si>
  <si>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</si>
  <si>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</si>
  <si>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</si>
  <si>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</si>
  <si>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</si>
  <si>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</si>
  <si>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</si>
  <si>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</si>
  <si>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</si>
  <si>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</si>
  <si>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</si>
  <si>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</si>
  <si>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</si>
  <si>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</si>
  <si>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</si>
  <si>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</si>
  <si>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</si>
  <si>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</si>
  <si>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</si>
  <si>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</si>
  <si>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</si>
  <si>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</si>
  <si>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</si>
  <si>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</si>
  <si>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</si>
  <si>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</si>
  <si>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</si>
  <si>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</si>
  <si>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</si>
  <si>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</si>
  <si>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</si>
  <si>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</si>
  <si>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</si>
  <si>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</si>
  <si>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</si>
  <si>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</si>
  <si>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</si>
  <si>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</si>
  <si>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</si>
  <si>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</si>
  <si>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</si>
  <si>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</si>
  <si>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</si>
  <si>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</si>
  <si>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</si>
  <si>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</si>
  <si>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</si>
  <si>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</si>
  <si>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</si>
  <si>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</si>
  <si>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</si>
  <si>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</si>
  <si>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</si>
  <si>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</si>
  <si>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</si>
  <si>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</si>
  <si>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</si>
  <si>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</si>
  <si>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</si>
  <si>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</si>
  <si>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</si>
  <si>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</si>
  <si>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</si>
  <si>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</si>
  <si>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</si>
  <si>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</si>
  <si>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</si>
  <si>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</si>
  <si>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</si>
  <si>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</si>
  <si>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</si>
  <si>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</si>
  <si>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</si>
  <si>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</si>
  <si>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</si>
  <si>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</si>
  <si>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</si>
  <si>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</si>
  <si>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</si>
  <si>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</si>
  <si>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</si>
  <si>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</si>
  <si>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</si>
  <si>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</si>
  <si>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</si>
  <si>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</si>
  <si>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</si>
  <si>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</si>
  <si>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</si>
  <si>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</si>
  <si>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</si>
  <si>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</si>
  <si>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</si>
  <si>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</si>
  <si>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</si>
  <si>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</si>
  <si>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</si>
  <si>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</si>
  <si>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</si>
  <si>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</si>
  <si>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</si>
  <si>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</si>
  <si>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</si>
  <si>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</si>
  <si>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</si>
  <si>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</si>
  <si>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</si>
  <si>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</si>
  <si>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</si>
  <si>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</si>
  <si>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</si>
  <si>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</si>
  <si>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</si>
  <si>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</si>
  <si>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</si>
  <si>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</si>
  <si>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</si>
  <si>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</si>
  <si>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</si>
  <si>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</si>
  <si>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</si>
  <si>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</si>
  <si>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</si>
  <si>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</si>
  <si>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</si>
  <si>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</si>
  <si>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</si>
  <si>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</si>
  <si>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</si>
  <si>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</si>
  <si>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</si>
  <si>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</si>
  <si>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</si>
  <si>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</si>
  <si>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</si>
  <si>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</si>
  <si>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</si>
  <si>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</si>
  <si>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</si>
  <si>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</si>
  <si>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</si>
  <si>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</si>
  <si>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</si>
  <si>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</si>
  <si>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</si>
  <si>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</si>
  <si>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</si>
  <si>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</si>
  <si>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</si>
  <si>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</si>
  <si>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</si>
  <si>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</si>
  <si>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</si>
  <si>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</si>
  <si>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</si>
  <si>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</si>
  <si>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</si>
  <si>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</si>
  <si>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</si>
  <si>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</si>
  <si>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</si>
  <si>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</si>
  <si>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</si>
  <si>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</si>
  <si>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</si>
  <si>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</si>
  <si>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</si>
  <si>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</si>
  <si>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</si>
  <si>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</si>
  <si>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</si>
  <si>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</si>
  <si>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</si>
  <si>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</si>
  <si>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</si>
  <si>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</si>
  <si>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</si>
  <si>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</si>
  <si>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</si>
  <si>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</si>
  <si>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</si>
  <si>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</si>
  <si>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</si>
  <si>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</si>
  <si>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</si>
  <si>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</si>
  <si>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</si>
  <si>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</si>
  <si>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</si>
  <si>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</si>
  <si>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</si>
  <si>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</si>
  <si>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</si>
  <si>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</si>
  <si>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</si>
  <si>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</si>
  <si>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</si>
  <si>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</si>
  <si>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</si>
  <si>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</si>
  <si>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</si>
  <si>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</si>
  <si>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</si>
  <si>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</si>
  <si>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</si>
  <si>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</si>
  <si>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</si>
  <si>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</si>
  <si>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</si>
  <si>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</si>
  <si>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</si>
  <si>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</si>
  <si>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</si>
  <si>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</si>
  <si>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</si>
  <si>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</si>
  <si>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</si>
  <si>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</si>
  <si>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</si>
  <si>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</si>
  <si>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</si>
  <si>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</si>
  <si>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</si>
  <si>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</si>
  <si>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</si>
  <si>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</si>
  <si>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</si>
  <si>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</si>
  <si>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</si>
  <si>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</si>
  <si>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</si>
  <si>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</si>
  <si>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</si>
  <si>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</si>
  <si>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</si>
  <si>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</si>
  <si>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</si>
  <si>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</si>
  <si>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</si>
  <si>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</si>
  <si>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</si>
  <si>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</si>
  <si>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</si>
  <si>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</si>
  <si>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</si>
  <si>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</si>
  <si>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</si>
  <si>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</si>
  <si>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</si>
  <si>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</si>
  <si>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</si>
  <si>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</si>
  <si>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</si>
  <si>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</si>
  <si>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</si>
  <si>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</si>
  <si>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</si>
  <si>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</si>
  <si>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</si>
  <si>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</si>
  <si>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</si>
  <si>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</si>
  <si>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</si>
  <si>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</si>
  <si>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</si>
  <si>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</si>
  <si>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</si>
  <si>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</si>
  <si>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</si>
  <si>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</si>
  <si>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</si>
  <si>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</si>
  <si>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</si>
  <si>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</si>
  <si>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</si>
  <si>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</si>
  <si>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</si>
  <si>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</si>
  <si>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</si>
  <si>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</si>
  <si>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</si>
  <si>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</si>
  <si>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</si>
  <si>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</si>
  <si>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</si>
  <si>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</si>
  <si>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</si>
  <si>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</si>
  <si>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</si>
  <si>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</si>
  <si>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</si>
  <si>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</si>
  <si>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</si>
  <si>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</si>
  <si>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</si>
  <si>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</si>
  <si>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</si>
  <si>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</si>
  <si>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</si>
  <si>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</si>
  <si>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</si>
  <si>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</si>
  <si>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</si>
  <si>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</si>
  <si>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</si>
  <si>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</si>
  <si>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</si>
  <si>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</si>
  <si>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</si>
  <si>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</si>
  <si>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</si>
  <si>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</si>
  <si>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</si>
  <si>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</si>
  <si>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</si>
  <si>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</si>
  <si>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</si>
  <si>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</si>
  <si>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</si>
  <si>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</si>
  <si>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</si>
  <si>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</si>
  <si>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</si>
  <si>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</si>
  <si>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</si>
  <si>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</si>
  <si>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</si>
  <si>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</si>
  <si>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</si>
  <si>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</si>
  <si>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</si>
  <si>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</si>
  <si>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</si>
  <si>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</si>
  <si>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</si>
  <si>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</si>
  <si>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</si>
  <si>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</si>
  <si>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</si>
  <si>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</si>
  <si>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</si>
  <si>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</si>
  <si>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</si>
  <si>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</si>
  <si>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</si>
  <si>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</si>
  <si>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</si>
  <si>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</si>
  <si>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</si>
  <si>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</si>
  <si>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</si>
  <si>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</si>
  <si>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</si>
  <si>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</si>
  <si>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</si>
  <si>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</si>
  <si>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</si>
  <si>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</si>
  <si>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</si>
  <si>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</si>
  <si>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</si>
  <si>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</si>
  <si>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</si>
  <si>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</si>
  <si>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</si>
  <si>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</si>
  <si>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</si>
  <si>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</si>
  <si>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</si>
  <si>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</si>
  <si>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</si>
  <si>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</si>
  <si>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</si>
  <si>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</si>
  <si>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</si>
  <si>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</si>
  <si>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</si>
  <si>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</si>
  <si>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</si>
  <si>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</si>
  <si>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</si>
  <si>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</si>
  <si>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</si>
  <si>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</si>
  <si>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</si>
  <si>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</si>
  <si>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</si>
  <si>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</si>
  <si>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</si>
  <si>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</si>
  <si>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</si>
  <si>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</si>
  <si>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</si>
  <si>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</si>
  <si>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</si>
  <si>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</si>
  <si>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</si>
  <si>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</si>
  <si>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</si>
  <si>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</si>
  <si>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</si>
  <si>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</si>
  <si>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</si>
  <si>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</si>
  <si>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</si>
  <si>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</si>
  <si>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</si>
  <si>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</si>
  <si>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</si>
  <si>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</si>
  <si>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</si>
  <si>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</si>
  <si>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</si>
  <si>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</si>
  <si>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</si>
  <si>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</si>
  <si>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</si>
  <si>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</si>
  <si>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</si>
  <si>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</si>
  <si>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</si>
  <si>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</si>
  <si>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</si>
  <si>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</si>
  <si>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</si>
  <si>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</si>
  <si>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</si>
  <si>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</si>
  <si>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</si>
  <si>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</si>
  <si>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</si>
  <si>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</si>
  <si>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</si>
  <si>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</si>
  <si>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</si>
  <si>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</si>
  <si>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</si>
  <si>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</si>
  <si>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</si>
  <si>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</si>
  <si>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</si>
  <si>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</si>
  <si>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</si>
  <si>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</si>
  <si>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</si>
  <si>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</si>
  <si>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</si>
  <si>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</si>
  <si>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</si>
  <si>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</si>
  <si>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</si>
  <si>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</si>
  <si>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</si>
  <si>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</si>
  <si>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</si>
  <si>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</si>
  <si>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</si>
  <si>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</si>
  <si>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</si>
  <si>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</si>
  <si>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</si>
  <si>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</si>
  <si>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</si>
  <si>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</si>
  <si>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</si>
  <si>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</si>
  <si>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</si>
  <si>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</si>
  <si>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</si>
  <si>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</si>
  <si>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</si>
  <si>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</si>
  <si>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</si>
  <si>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</si>
  <si>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</si>
  <si>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</si>
  <si>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</si>
  <si>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</si>
  <si>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</si>
  <si>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</si>
  <si>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</si>
  <si>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</si>
  <si>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</si>
  <si>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</si>
  <si>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</si>
  <si>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</si>
  <si>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</si>
  <si>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</si>
  <si>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</si>
  <si>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</si>
  <si>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</si>
  <si>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</si>
  <si>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</si>
  <si>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</si>
  <si>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</si>
  <si>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</si>
  <si>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</si>
  <si>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</si>
  <si>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</si>
  <si>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</si>
  <si>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</si>
  <si>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</si>
  <si>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</si>
  <si>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</si>
  <si>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</si>
  <si>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</si>
  <si>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</si>
  <si>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</si>
  <si>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</si>
  <si>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</si>
  <si>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</si>
  <si>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</si>
  <si>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</si>
  <si>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</si>
  <si>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</si>
  <si>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</si>
  <si>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</si>
  <si>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</si>
  <si>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</si>
  <si>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</si>
  <si>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</si>
  <si>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</si>
  <si>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</si>
  <si>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</si>
  <si>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</si>
  <si>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</si>
  <si>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</si>
  <si>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</si>
  <si>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</si>
  <si>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</si>
  <si>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</si>
  <si>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</si>
  <si>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</si>
  <si>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</si>
  <si>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</si>
  <si>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</si>
  <si>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</si>
  <si>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</si>
  <si>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</si>
  <si>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</si>
  <si>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</si>
  <si>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</si>
  <si>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</si>
  <si>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</si>
  <si>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</si>
  <si>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</si>
  <si>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</si>
  <si>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</si>
  <si>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</si>
  <si>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</si>
  <si>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</si>
  <si>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</si>
  <si>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</si>
  <si>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</si>
  <si>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</si>
  <si>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</si>
  <si>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</si>
  <si>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</si>
  <si>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</si>
  <si>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</si>
  <si>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</si>
  <si>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</si>
  <si>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</si>
  <si>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</si>
  <si>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</si>
  <si>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</si>
  <si>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</si>
  <si>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</si>
  <si>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</si>
  <si>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</si>
  <si>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</si>
  <si>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</si>
  <si>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</si>
  <si>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</si>
  <si>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</si>
  <si>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</si>
  <si>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</si>
  <si>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</si>
  <si>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</si>
  <si>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</si>
  <si>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</si>
  <si>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</si>
  <si>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</si>
  <si>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</si>
  <si>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</si>
  <si>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</si>
  <si>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</si>
  <si>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</si>
  <si>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</si>
  <si>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</si>
  <si>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</si>
  <si>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</si>
  <si>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</si>
  <si>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</si>
  <si>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</si>
  <si>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</si>
  <si>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</si>
  <si>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</si>
  <si>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</si>
  <si>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</si>
  <si>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</si>
  <si>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</si>
  <si>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</si>
  <si>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</si>
  <si>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</si>
  <si>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</si>
  <si>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</si>
  <si>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</si>
  <si>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</si>
  <si>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</si>
  <si>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</si>
  <si>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</si>
  <si>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</si>
  <si>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</si>
  <si>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</si>
  <si>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</si>
  <si>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</si>
  <si>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</si>
  <si>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</si>
  <si>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</si>
  <si>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</si>
  <si>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</si>
  <si>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</si>
  <si>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</si>
  <si>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</si>
  <si>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</si>
  <si>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</si>
  <si>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</si>
  <si>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</si>
  <si>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</si>
  <si>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</si>
  <si>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</si>
  <si>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</si>
  <si>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</si>
  <si>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</si>
  <si>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</si>
  <si>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</si>
  <si>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</si>
  <si>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</si>
  <si>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</si>
  <si>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</si>
  <si>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</si>
  <si>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</si>
  <si>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</si>
  <si>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</si>
  <si>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</si>
  <si>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</si>
  <si>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</si>
  <si>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</si>
  <si>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</si>
  <si>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</si>
  <si>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</si>
  <si>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</si>
  <si>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</si>
  <si>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</si>
  <si>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</si>
  <si>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</si>
  <si>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</si>
  <si>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</si>
  <si>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</si>
  <si>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</si>
  <si>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</si>
  <si>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</si>
  <si>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</si>
  <si>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</si>
  <si>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</si>
  <si>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</si>
  <si>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</si>
  <si>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</si>
  <si>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</si>
  <si>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</si>
  <si>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</si>
  <si>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</si>
  <si>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</si>
  <si>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</si>
  <si>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</si>
  <si>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</si>
  <si>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</si>
  <si>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</si>
  <si>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</si>
  <si>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</si>
  <si>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</si>
  <si>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</si>
  <si>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</si>
  <si>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</si>
  <si>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</si>
  <si>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</si>
  <si>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</si>
  <si>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</si>
  <si>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</si>
  <si>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</si>
  <si>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</si>
  <si>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</si>
  <si>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</si>
  <si>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</si>
  <si>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</si>
  <si>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</si>
  <si>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</si>
  <si>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</si>
  <si>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</si>
  <si>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</si>
  <si>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</si>
  <si>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</si>
  <si>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</si>
  <si>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</si>
  <si>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</si>
  <si>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</si>
  <si>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</si>
  <si>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</si>
  <si>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</si>
  <si>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</si>
  <si>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</si>
  <si>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</si>
  <si>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</si>
  <si>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</si>
  <si>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</si>
  <si>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</si>
  <si>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</si>
  <si>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</si>
  <si>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</si>
  <si>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</si>
  <si>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</si>
  <si>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</si>
  <si>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</si>
  <si>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</si>
  <si>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</si>
  <si>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</si>
  <si>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</si>
  <si>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</si>
  <si>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</si>
  <si>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</si>
  <si>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</si>
  <si>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</si>
  <si>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</si>
  <si>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</si>
  <si>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</si>
  <si>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</si>
  <si>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</si>
  <si>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</si>
  <si>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</si>
  <si>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</si>
  <si>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</si>
  <si>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</si>
  <si>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</si>
  <si>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</si>
  <si>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</si>
  <si>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</si>
  <si>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</si>
  <si>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</si>
  <si>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</si>
  <si>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</si>
  <si>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</si>
  <si>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</si>
  <si>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</si>
  <si>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</si>
  <si>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</si>
  <si>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</si>
  <si>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</si>
  <si>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</si>
  <si>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</si>
  <si>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</si>
  <si>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</si>
  <si>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</si>
  <si>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</si>
  <si>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</si>
  <si>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</si>
  <si>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</si>
  <si>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</si>
  <si>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</si>
  <si>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</si>
  <si>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</si>
  <si>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</si>
  <si>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</si>
  <si>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</si>
  <si>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</si>
  <si>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</si>
  <si>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</si>
  <si>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</si>
  <si>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</si>
  <si>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</si>
  <si>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</si>
  <si>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</si>
  <si>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</si>
  <si>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</si>
  <si>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</si>
  <si>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</si>
  <si>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</si>
  <si>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</si>
  <si>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</si>
  <si>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</si>
  <si>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</si>
  <si>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</si>
  <si>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</si>
  <si>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</si>
  <si>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</si>
  <si>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</si>
  <si>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</si>
  <si>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</si>
  <si>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</si>
  <si>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</si>
  <si>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</si>
  <si>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</si>
  <si>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</si>
  <si>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</si>
  <si>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</si>
  <si>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</si>
  <si>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</si>
  <si>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</si>
  <si>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</si>
  <si>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</si>
  <si>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</si>
  <si>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</si>
  <si>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</si>
  <si>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</si>
  <si>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</si>
  <si>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</si>
  <si>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</si>
  <si>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</si>
  <si>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</si>
  <si>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</si>
  <si>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</si>
  <si>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</si>
  <si>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</si>
  <si>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</si>
  <si>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</si>
  <si>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</si>
  <si>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</si>
  <si>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</si>
  <si>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</si>
  <si>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</si>
  <si>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</si>
  <si>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</si>
  <si>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</si>
  <si>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</si>
  <si>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</si>
  <si>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</si>
  <si>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</si>
  <si>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</si>
  <si>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</si>
  <si>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</si>
  <si>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</si>
  <si>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</si>
  <si>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</si>
  <si>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</si>
  <si>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</si>
  <si>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</si>
  <si>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</si>
  <si>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</si>
  <si>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</si>
  <si>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</si>
  <si>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</si>
  <si>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</si>
  <si>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</si>
  <si>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</si>
  <si>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</si>
  <si>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</si>
  <si>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</si>
  <si>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</si>
  <si>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</si>
  <si>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</si>
  <si>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</si>
  <si>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</si>
  <si>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</si>
  <si>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</si>
  <si>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</si>
  <si>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</si>
  <si>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</si>
  <si>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</si>
  <si>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</si>
  <si>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</si>
  <si>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</si>
  <si>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</si>
  <si>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</si>
  <si>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</si>
  <si>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</si>
  <si>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</si>
  <si>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</si>
  <si>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</si>
  <si>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</si>
  <si>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</si>
  <si>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</si>
  <si>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</si>
  <si>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</si>
  <si>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</si>
  <si>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</si>
  <si>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</si>
  <si>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</si>
  <si>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</si>
  <si>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</si>
  <si>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</si>
  <si>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</si>
  <si>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</si>
  <si>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</si>
  <si>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</si>
  <si>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</si>
  <si>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</si>
  <si>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</si>
  <si>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</si>
  <si>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</si>
  <si>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</si>
  <si>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</si>
  <si>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</si>
  <si>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</si>
  <si>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</si>
  <si>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</si>
  <si>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</si>
  <si>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</si>
  <si>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</si>
  <si>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</si>
  <si>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</si>
  <si>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</si>
  <si>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</si>
  <si>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</si>
  <si>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</si>
  <si>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</si>
  <si>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</si>
  <si>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</si>
  <si>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</si>
  <si>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</si>
  <si>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</si>
  <si>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</si>
  <si>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</si>
  <si>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</si>
  <si>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</si>
  <si>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</si>
  <si>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</si>
  <si>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</si>
  <si>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</si>
  <si>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</si>
  <si>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</si>
  <si>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</si>
  <si>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</si>
  <si>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</si>
  <si>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</si>
  <si>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</si>
  <si>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</si>
  <si>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</si>
  <si>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</si>
  <si>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</si>
  <si>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</si>
  <si>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</si>
  <si>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</si>
  <si>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</si>
  <si>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</si>
  <si>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</si>
  <si>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</si>
  <si>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</si>
  <si>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</si>
  <si>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</si>
  <si>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</si>
  <si>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</si>
  <si>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</si>
  <si>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</si>
  <si>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</si>
  <si>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</si>
  <si>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</si>
  <si>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</si>
  <si>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</si>
  <si>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</si>
  <si>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</si>
  <si>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</si>
  <si>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</si>
  <si>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</si>
  <si>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</si>
  <si>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</si>
  <si>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</si>
  <si>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</si>
  <si>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</si>
  <si>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</si>
  <si>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</si>
  <si>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</si>
  <si>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</si>
  <si>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</si>
  <si>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</si>
  <si>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</si>
  <si>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</si>
  <si>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</si>
  <si>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</si>
  <si>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</si>
  <si>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</si>
  <si>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</si>
  <si>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</si>
  <si>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</si>
  <si>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</si>
  <si>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</si>
  <si>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</si>
  <si>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</si>
  <si>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</si>
  <si>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</si>
  <si>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</si>
  <si>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</si>
  <si>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</si>
  <si>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</si>
  <si>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</si>
  <si>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</si>
  <si>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</si>
  <si>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</si>
  <si>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</si>
  <si>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</si>
  <si>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</si>
  <si>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</si>
  <si>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</si>
  <si>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</si>
  <si>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</si>
  <si>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</si>
  <si>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</si>
  <si>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</si>
  <si>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</si>
  <si>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</si>
  <si>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</si>
  <si>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</si>
  <si>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</si>
  <si>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</si>
  <si>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</si>
  <si>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</si>
  <si>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</si>
  <si>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</si>
  <si>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</si>
  <si>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</si>
  <si>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</si>
  <si>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</si>
  <si>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</si>
  <si>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</si>
  <si>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</si>
  <si>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</si>
  <si>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</si>
  <si>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</si>
  <si>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</si>
  <si>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</si>
  <si>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</si>
  <si>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</si>
  <si>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</si>
  <si>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</si>
  <si>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</si>
  <si>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</si>
  <si>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</si>
  <si>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</si>
  <si>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</si>
  <si>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</si>
  <si>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</si>
  <si>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</si>
  <si>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</si>
  <si>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</si>
  <si>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</si>
  <si>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</si>
  <si>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</si>
  <si>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</si>
  <si>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</si>
  <si>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</si>
  <si>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</si>
  <si>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</si>
  <si>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</si>
  <si>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</si>
  <si>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</si>
  <si>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</si>
  <si>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</si>
  <si>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</si>
  <si>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</si>
  <si>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</si>
  <si>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</si>
  <si>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</si>
  <si>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</si>
  <si>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</si>
  <si>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</si>
  <si>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</si>
  <si>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</si>
  <si>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</si>
  <si>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</si>
  <si>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</si>
  <si>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</si>
  <si>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</si>
  <si>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</si>
  <si>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</si>
  <si>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</si>
  <si>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</si>
  <si>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</si>
  <si>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</si>
  <si>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</si>
  <si>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</si>
  <si>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</si>
  <si>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</si>
  <si>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</si>
  <si>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</si>
  <si>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</si>
  <si>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</si>
  <si>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</si>
  <si>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</si>
  <si>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</si>
  <si>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</si>
  <si>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</si>
  <si>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</si>
  <si>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</si>
  <si>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</si>
  <si>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</si>
  <si>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</si>
  <si>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</si>
  <si>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</si>
  <si>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</si>
  <si>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</si>
  <si>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</si>
  <si>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</si>
  <si>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</si>
  <si>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</si>
  <si>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</si>
  <si>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</si>
  <si>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</si>
  <si>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</si>
  <si>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</si>
  <si>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</si>
  <si>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</si>
  <si>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</si>
  <si>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</si>
  <si>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</si>
  <si>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</si>
  <si>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</si>
  <si>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</si>
  <si>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</si>
  <si>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</si>
  <si>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</si>
  <si>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</si>
  <si>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</si>
  <si>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</si>
  <si>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</si>
  <si>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</si>
  <si>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</si>
  <si>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</si>
  <si>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</si>
  <si>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</si>
  <si>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</si>
  <si>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</si>
  <si>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</si>
  <si>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</si>
  <si>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</si>
  <si>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</si>
  <si>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</si>
  <si>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</si>
  <si>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</si>
  <si>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</si>
  <si>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</si>
  <si>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</si>
  <si>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</si>
  <si>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</si>
  <si>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</si>
  <si>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</si>
  <si>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</si>
  <si>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</si>
  <si>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</si>
  <si>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</si>
  <si>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</si>
  <si>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</si>
  <si>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</si>
  <si>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</si>
  <si>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</si>
  <si>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</si>
  <si>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</si>
  <si>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</si>
  <si>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</si>
  <si>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</si>
  <si>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</si>
  <si>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</si>
  <si>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</si>
  <si>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</si>
  <si>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</si>
  <si>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</si>
  <si>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</si>
  <si>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</si>
  <si>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</si>
  <si>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</si>
  <si>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</si>
  <si>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</si>
  <si>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</si>
  <si>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</si>
  <si>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</si>
  <si>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</si>
  <si>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</si>
  <si>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</si>
  <si>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</si>
  <si>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</si>
  <si>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</si>
  <si>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</si>
  <si>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</si>
  <si>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</si>
  <si>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</si>
  <si>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</si>
  <si>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</si>
  <si>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</si>
  <si>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</si>
  <si>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</si>
  <si>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</si>
  <si>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</si>
  <si>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</si>
  <si>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</si>
  <si>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</si>
  <si>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</si>
  <si>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</si>
  <si>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</si>
  <si>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</si>
  <si>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</si>
  <si>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</si>
  <si>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</si>
  <si>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</si>
  <si>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</si>
  <si>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</si>
  <si>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</si>
  <si>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</si>
  <si>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</si>
  <si>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</si>
  <si>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</si>
  <si>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</si>
  <si>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</si>
  <si>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</si>
  <si>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</si>
  <si>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</si>
  <si>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</si>
  <si>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</si>
  <si>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</si>
  <si>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</si>
  <si>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</si>
  <si>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</si>
  <si>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</si>
  <si>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</si>
  <si>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</si>
  <si>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</si>
  <si>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</si>
  <si>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</si>
  <si>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</si>
  <si>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</si>
  <si>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</si>
  <si>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</si>
  <si>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</si>
  <si>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</si>
  <si>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</si>
  <si>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</si>
  <si>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</si>
  <si>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</si>
  <si>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</si>
  <si>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</si>
  <si>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</si>
  <si>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</si>
  <si>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</si>
  <si>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</si>
  <si>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</si>
  <si>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</si>
  <si>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</si>
  <si>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</si>
  <si>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</si>
  <si>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</si>
  <si>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</si>
  <si>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</si>
  <si>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</si>
  <si>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</si>
  <si>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</si>
  <si>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</si>
  <si>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</si>
  <si>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</si>
  <si>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</si>
  <si>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</si>
  <si>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</si>
  <si>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</si>
  <si>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</si>
  <si>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</si>
  <si>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</si>
  <si>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</si>
  <si>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</si>
  <si>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</si>
  <si>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</si>
  <si>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</si>
  <si>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</si>
  <si>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</si>
  <si>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</si>
  <si>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</si>
  <si>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</si>
  <si>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</si>
  <si>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</si>
  <si>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</si>
  <si>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</si>
  <si>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</si>
  <si>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</si>
  <si>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</si>
  <si>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</si>
  <si>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</si>
  <si>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</si>
  <si>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</si>
  <si>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</si>
  <si>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</si>
  <si>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</si>
  <si>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</si>
  <si>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</si>
  <si>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</si>
  <si>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</si>
  <si>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</si>
  <si>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</si>
  <si>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</si>
  <si>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</si>
  <si>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</si>
  <si>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</si>
  <si>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</si>
  <si>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</si>
  <si>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</si>
  <si>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</si>
  <si>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</si>
  <si>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</si>
  <si>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</si>
  <si>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</si>
  <si>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</si>
  <si>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</si>
  <si>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</si>
  <si>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</si>
  <si>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</si>
  <si>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</si>
  <si>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</si>
  <si>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</si>
  <si>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</si>
  <si>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</si>
  <si>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</si>
  <si>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</si>
  <si>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</si>
  <si>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</si>
  <si>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</si>
  <si>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</si>
  <si>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</si>
  <si>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</si>
  <si>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</si>
  <si>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</si>
  <si>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</si>
  <si>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</si>
  <si>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</si>
  <si>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</si>
  <si>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</si>
  <si>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</si>
  <si>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</si>
  <si>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</si>
  <si>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</si>
  <si>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</si>
  <si>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</si>
  <si>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</si>
  <si>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</si>
  <si>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</si>
  <si>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</si>
  <si>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</si>
  <si>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</si>
  <si>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</si>
  <si>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</si>
  <si>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</si>
  <si>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</si>
  <si>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</si>
  <si>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</si>
  <si>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</si>
  <si>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</si>
  <si>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</si>
  <si>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</si>
  <si>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</si>
  <si>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</si>
  <si>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</si>
  <si>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</si>
  <si>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</si>
  <si>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</si>
  <si>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</si>
  <si>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</si>
  <si>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</si>
  <si>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</si>
  <si>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</si>
  <si>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</si>
  <si>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</si>
  <si>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</si>
  <si>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</si>
  <si>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</si>
  <si>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</si>
  <si>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</si>
  <si>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</si>
  <si>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</si>
  <si>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</si>
  <si>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</si>
  <si>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</si>
  <si>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</si>
  <si>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</si>
  <si>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</si>
  <si>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</si>
  <si>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</si>
  <si>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</si>
  <si>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</si>
  <si>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</si>
  <si>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</si>
  <si>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</si>
  <si>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</si>
  <si>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</si>
  <si>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</si>
  <si>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</si>
  <si>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</si>
  <si>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</si>
  <si>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</si>
  <si>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</si>
  <si>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</si>
  <si>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</si>
  <si>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</si>
  <si>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</si>
  <si>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</si>
  <si>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</si>
  <si>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</si>
  <si>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</si>
  <si>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</si>
  <si>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</si>
  <si>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</si>
  <si>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</si>
  <si>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</si>
  <si>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</si>
  <si>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</si>
  <si>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</si>
  <si>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</si>
  <si>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</si>
  <si>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</si>
  <si>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</si>
  <si>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</si>
  <si>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</si>
  <si>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</si>
  <si>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</si>
  <si>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</si>
  <si>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</si>
  <si>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</si>
  <si>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</si>
  <si>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</si>
  <si>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</si>
  <si>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</si>
  <si>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</si>
  <si>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</si>
  <si>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</si>
  <si>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</si>
  <si>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</si>
  <si>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</si>
  <si>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</si>
  <si>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</si>
  <si>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</si>
  <si>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</si>
  <si>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</si>
  <si>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</si>
  <si>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</si>
  <si>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</si>
  <si>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</si>
  <si>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</si>
  <si>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</si>
  <si>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</si>
  <si>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</si>
  <si>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</si>
  <si>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</si>
  <si>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</si>
  <si>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</si>
  <si>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</si>
  <si>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</si>
  <si>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</si>
  <si>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</si>
  <si>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</si>
  <si>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</si>
  <si>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</si>
  <si>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</si>
  <si>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</si>
  <si>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</si>
  <si>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</si>
  <si>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</si>
  <si>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</si>
  <si>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</si>
  <si>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</si>
  <si>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</si>
  <si>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</si>
  <si>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</si>
  <si>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</si>
  <si>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</si>
  <si>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</si>
  <si>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</si>
  <si>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</si>
  <si>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</si>
  <si>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</si>
  <si>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</si>
  <si>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</si>
  <si>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</si>
  <si>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</si>
  <si>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</si>
  <si>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</si>
  <si>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</si>
  <si>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</si>
  <si>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</si>
  <si>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</si>
  <si>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</si>
  <si>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</si>
  <si>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</si>
  <si>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</si>
  <si>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</si>
  <si>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</si>
  <si>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</si>
  <si>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</si>
  <si>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</si>
  <si>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</si>
  <si>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</si>
  <si>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</si>
  <si>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</si>
  <si>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</si>
  <si>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</si>
  <si>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</si>
  <si>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</si>
  <si>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</si>
  <si>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</si>
  <si>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</si>
  <si>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</si>
  <si>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</si>
  <si>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</si>
  <si>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</si>
  <si>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</si>
  <si>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</si>
  <si>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</si>
  <si>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</si>
  <si>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</si>
  <si>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</si>
  <si>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</si>
  <si>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</si>
  <si>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</si>
  <si>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</si>
  <si>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</si>
  <si>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</si>
  <si>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</si>
  <si>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</si>
  <si>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</si>
  <si>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</si>
  <si>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</si>
  <si>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</si>
  <si>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</si>
  <si>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</si>
  <si>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</si>
  <si>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</si>
  <si>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</si>
  <si>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</si>
  <si>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</si>
  <si>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</si>
  <si>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</si>
  <si>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</si>
  <si>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</si>
  <si>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</si>
  <si>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</si>
  <si>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</si>
  <si>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</si>
  <si>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</si>
  <si>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</si>
  <si>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</si>
  <si>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</si>
  <si>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</si>
  <si>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</si>
  <si>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</si>
  <si>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</si>
  <si>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</si>
  <si>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</si>
  <si>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</si>
  <si>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</si>
  <si>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</si>
  <si>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</si>
  <si>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</si>
  <si>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</si>
  <si>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</si>
  <si>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</si>
  <si>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</si>
  <si>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</si>
  <si>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</si>
  <si>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</si>
  <si>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</si>
  <si>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</si>
  <si>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</si>
  <si>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</si>
  <si>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</si>
  <si>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</si>
  <si>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</si>
  <si>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</si>
  <si>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</si>
  <si>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</si>
  <si>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</si>
  <si>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</si>
  <si>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</si>
  <si>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</si>
  <si>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</si>
  <si>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</si>
  <si>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</si>
  <si>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</si>
  <si>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</si>
  <si>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</si>
  <si>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</si>
  <si>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</si>
  <si>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</si>
  <si>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</si>
  <si>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</si>
  <si>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</si>
  <si>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</si>
  <si>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</si>
  <si>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</si>
  <si>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</si>
  <si>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</si>
  <si>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</si>
  <si>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</si>
  <si>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</si>
  <si>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</si>
  <si>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</si>
  <si>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</si>
  <si>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</si>
  <si>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</si>
  <si>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</si>
  <si>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</si>
  <si>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</si>
  <si>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</si>
  <si>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</si>
  <si>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</si>
  <si>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</si>
  <si>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</si>
  <si>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</si>
  <si>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</si>
  <si>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</si>
  <si>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</si>
  <si>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</si>
  <si>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</si>
  <si>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</si>
  <si>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</si>
  <si>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</si>
  <si>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</si>
  <si>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</si>
  <si>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</si>
  <si>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</si>
  <si>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</si>
  <si>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</si>
  <si>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</si>
  <si>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</si>
  <si>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</si>
  <si>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</si>
  <si>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</si>
  <si>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</si>
  <si>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</si>
  <si>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</si>
  <si>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</si>
  <si>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</si>
  <si>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</si>
  <si>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</si>
  <si>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</si>
  <si>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</si>
  <si>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</si>
  <si>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</si>
  <si>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</si>
  <si>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</si>
  <si>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</si>
  <si>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</si>
  <si>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</si>
  <si>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</si>
  <si>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</si>
  <si>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</si>
  <si>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</si>
  <si>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</si>
  <si>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</si>
  <si>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</si>
  <si>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</si>
  <si>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</si>
  <si>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</si>
  <si>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</si>
  <si>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</si>
  <si>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</si>
  <si>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</si>
  <si>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</si>
  <si>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</si>
  <si>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</si>
  <si>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</si>
  <si>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</si>
  <si>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</si>
  <si>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</si>
  <si>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</si>
  <si>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</si>
  <si>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</si>
  <si>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</si>
  <si>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</si>
  <si>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</si>
  <si>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</si>
  <si>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</si>
  <si>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</si>
  <si>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</si>
  <si>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</si>
  <si>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</si>
  <si>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</si>
  <si>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</si>
  <si>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</si>
  <si>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</si>
  <si>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</si>
  <si>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</si>
  <si>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</si>
  <si>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</si>
  <si>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</si>
  <si>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</si>
  <si>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</si>
  <si>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</si>
  <si>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</si>
  <si>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</si>
  <si>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</si>
  <si>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</si>
  <si>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</si>
  <si>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</si>
  <si>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</si>
  <si>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</si>
  <si>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</si>
  <si>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</si>
  <si>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</si>
  <si>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</si>
  <si>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</si>
  <si>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</si>
  <si>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</si>
  <si>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</si>
  <si>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</si>
  <si>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</si>
  <si>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</si>
  <si>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</si>
  <si>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</si>
  <si>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</si>
  <si>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</si>
  <si>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</si>
  <si>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</si>
  <si>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</si>
  <si>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</si>
  <si>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</si>
  <si>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</si>
  <si>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</si>
  <si>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</si>
  <si>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</si>
  <si>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</si>
  <si>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</si>
  <si>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</si>
  <si>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</si>
  <si>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</si>
  <si>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</si>
  <si>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</si>
  <si>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</si>
  <si>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</si>
  <si>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</si>
  <si>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</si>
  <si>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</si>
  <si>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</si>
  <si>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</si>
  <si>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</si>
  <si>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</si>
  <si>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</si>
  <si>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</si>
  <si>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</si>
  <si>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</si>
  <si>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</si>
  <si>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</si>
  <si>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</si>
  <si>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</si>
  <si>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</si>
  <si>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</si>
  <si>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</si>
  <si>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</si>
  <si>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</si>
  <si>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</si>
  <si>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</si>
  <si>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</si>
  <si>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</si>
  <si>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</si>
  <si>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</si>
  <si>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</si>
  <si>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</si>
  <si>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</si>
  <si>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</si>
  <si>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</si>
  <si>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</si>
  <si>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</si>
  <si>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</si>
  <si>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</si>
  <si>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</si>
  <si>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</si>
  <si>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</si>
  <si>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</si>
  <si>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</si>
  <si>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</si>
  <si>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</si>
  <si>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</si>
  <si>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</si>
  <si>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</si>
  <si>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</si>
  <si>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</si>
  <si>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</si>
  <si>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</si>
  <si>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</si>
  <si>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</si>
  <si>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</si>
  <si>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</si>
  <si>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</si>
  <si>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</si>
  <si>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</si>
  <si>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</si>
  <si>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</si>
  <si>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</si>
  <si>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</si>
  <si>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</si>
  <si>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</si>
  <si>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</si>
  <si>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</si>
  <si>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</si>
  <si>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</si>
  <si>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</si>
  <si>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</si>
  <si>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</si>
  <si>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</si>
  <si>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</si>
  <si>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</si>
  <si>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</si>
  <si>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</si>
  <si>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</si>
  <si>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</si>
  <si>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</si>
  <si>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</si>
  <si>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</si>
  <si>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</si>
  <si>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</si>
  <si>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</si>
  <si>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</si>
  <si>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</si>
  <si>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</si>
  <si>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</si>
  <si>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</si>
  <si>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</si>
  <si>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</si>
  <si>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</si>
  <si>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</si>
  <si>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</si>
  <si>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</si>
  <si>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</si>
  <si>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</si>
  <si>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</si>
  <si>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</si>
  <si>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</si>
  <si>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</si>
  <si>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</si>
  <si>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</si>
  <si>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</si>
  <si>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</si>
  <si>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</si>
  <si>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</si>
  <si>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</si>
  <si>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</si>
  <si>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</si>
  <si>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</si>
  <si>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</si>
  <si>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</si>
  <si>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</si>
  <si>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</si>
  <si>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</si>
  <si>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</si>
  <si>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</si>
  <si>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</si>
  <si>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</si>
  <si>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</si>
  <si>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</si>
  <si>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</si>
  <si>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</si>
  <si>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</si>
  <si>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</si>
  <si>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</si>
  <si>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</si>
  <si>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</si>
  <si>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</si>
  <si>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</si>
  <si>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</si>
  <si>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</si>
  <si>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</si>
  <si>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</si>
  <si>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</si>
  <si>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</si>
  <si>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</si>
  <si>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</si>
  <si>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</si>
  <si>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</si>
  <si>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</si>
  <si>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</si>
  <si>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</si>
  <si>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</si>
  <si>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</si>
  <si>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</si>
  <si>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</si>
  <si>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</si>
  <si>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</si>
  <si>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</si>
  <si>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</si>
  <si>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</si>
  <si>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</si>
  <si>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</si>
  <si>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</si>
  <si>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</si>
  <si>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</si>
  <si>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</si>
  <si>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</si>
  <si>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</si>
  <si>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</si>
  <si>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</si>
  <si>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</si>
  <si>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</si>
  <si>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</si>
  <si>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</si>
  <si>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</si>
  <si>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</si>
  <si>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</si>
  <si>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</si>
  <si>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</si>
  <si>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</si>
  <si>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</si>
  <si>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</si>
  <si>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</si>
  <si>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</si>
  <si>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</si>
  <si>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</si>
  <si>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</si>
  <si>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</si>
  <si>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</si>
  <si>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</si>
  <si>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</si>
  <si>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</si>
  <si>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</si>
  <si>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</si>
  <si>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</si>
  <si>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</si>
  <si>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</si>
  <si>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</si>
  <si>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</si>
  <si>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</si>
  <si>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</si>
  <si>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</si>
  <si>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</si>
  <si>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</si>
  <si>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</si>
  <si>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</si>
  <si>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</si>
  <si>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</si>
  <si>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</si>
  <si>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</si>
  <si>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</si>
  <si>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</si>
  <si>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</si>
  <si>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</si>
  <si>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</si>
  <si>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</si>
  <si>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</si>
  <si>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</si>
  <si>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</si>
  <si>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</si>
  <si>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</si>
  <si>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</si>
  <si>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</si>
  <si>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</si>
  <si>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</si>
  <si>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</si>
  <si>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</si>
  <si>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</si>
  <si>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</si>
  <si>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</si>
  <si>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</si>
  <si>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</si>
  <si>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</si>
  <si>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</si>
  <si>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</si>
  <si>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</si>
  <si>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</si>
  <si>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</si>
  <si>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</si>
  <si>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</si>
  <si>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</si>
  <si>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</si>
  <si>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</si>
  <si>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</si>
  <si>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</si>
  <si>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</si>
  <si>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</si>
  <si>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</si>
  <si>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</si>
  <si>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</si>
  <si>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</si>
  <si>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</si>
  <si>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</si>
  <si>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</si>
  <si>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</si>
  <si>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</si>
  <si>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</si>
  <si>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</si>
  <si>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</si>
  <si>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</si>
  <si>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</si>
  <si>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</si>
  <si>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</si>
  <si>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</si>
  <si>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</si>
  <si>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</si>
  <si>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</si>
  <si>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</si>
  <si>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</si>
  <si>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</si>
  <si>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</si>
  <si>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</si>
  <si>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</si>
  <si>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</si>
  <si>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</si>
  <si>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</si>
  <si>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</si>
  <si>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</si>
  <si>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</si>
  <si>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</si>
  <si>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</si>
  <si>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</si>
  <si>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</si>
  <si>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</si>
  <si>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</si>
  <si>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</si>
  <si>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</si>
  <si>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</si>
  <si>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</si>
  <si>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</si>
  <si>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</si>
  <si>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</si>
  <si>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</si>
  <si>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</si>
  <si>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</si>
  <si>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</si>
  <si>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</si>
  <si>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</si>
  <si>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</si>
  <si>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</si>
  <si>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</si>
  <si>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</si>
  <si>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</si>
  <si>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</si>
  <si>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</si>
  <si>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</si>
  <si>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</si>
  <si>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</si>
  <si>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</si>
  <si>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</si>
  <si>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</si>
  <si>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</si>
  <si>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</si>
  <si>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</si>
  <si>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</si>
  <si>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</si>
  <si>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</si>
  <si>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</si>
  <si>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</si>
  <si>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</si>
  <si>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</si>
  <si>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</si>
  <si>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</si>
  <si>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</si>
  <si>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</si>
  <si>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</si>
  <si>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</si>
  <si>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</si>
  <si>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</si>
  <si>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</si>
  <si>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</si>
  <si>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</si>
  <si>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</si>
  <si>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</si>
  <si>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</si>
  <si>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</si>
  <si>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</si>
  <si>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</si>
  <si>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</si>
  <si>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</si>
  <si>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</si>
  <si>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</si>
  <si>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</si>
  <si>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</si>
  <si>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</si>
  <si>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</si>
  <si>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</si>
  <si>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</si>
  <si>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</si>
  <si>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</si>
  <si>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</si>
  <si>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</si>
  <si>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</si>
  <si>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</si>
  <si>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</si>
  <si>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</si>
  <si>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</si>
  <si>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</si>
  <si>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</si>
  <si>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</si>
  <si>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</si>
  <si>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</si>
  <si>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</si>
  <si>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</si>
  <si>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</si>
  <si>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</si>
  <si>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</si>
  <si>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</si>
  <si>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</si>
  <si>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</si>
  <si>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</si>
  <si>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</si>
  <si>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</si>
  <si>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</si>
  <si>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</si>
  <si>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</si>
  <si>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</si>
  <si>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</si>
  <si>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</si>
  <si>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</si>
  <si>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</si>
  <si>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</si>
  <si>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</si>
  <si>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</si>
  <si>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</si>
  <si>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</si>
  <si>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</si>
  <si>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</si>
  <si>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</si>
  <si>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</si>
  <si>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</si>
  <si>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</si>
  <si>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</si>
  <si>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</si>
  <si>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</si>
  <si>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</si>
  <si>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</si>
  <si>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</si>
  <si>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</si>
  <si>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</si>
  <si>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</si>
  <si>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</si>
  <si>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</si>
  <si>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</si>
  <si>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</si>
  <si>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</si>
  <si>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</si>
  <si>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</si>
  <si>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</si>
  <si>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</si>
  <si>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</si>
  <si>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</si>
  <si>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</si>
  <si>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</si>
  <si>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</si>
  <si>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</si>
  <si>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</si>
  <si>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</si>
  <si>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</si>
  <si>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</si>
  <si>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</si>
  <si>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</si>
  <si>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</si>
  <si>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</si>
  <si>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</si>
  <si>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</si>
  <si>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</si>
  <si>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</si>
  <si>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</si>
  <si>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</si>
  <si>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</si>
  <si>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</si>
  <si>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</si>
  <si>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</si>
  <si>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</si>
  <si>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</si>
  <si>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</si>
  <si>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</si>
  <si>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</si>
  <si>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</si>
  <si>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</si>
  <si>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</si>
  <si>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</si>
  <si>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</si>
  <si>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</si>
  <si>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</si>
  <si>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</si>
  <si>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</si>
  <si>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</si>
  <si>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</si>
  <si>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</si>
  <si>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</si>
  <si>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</si>
  <si>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</si>
  <si>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</si>
  <si>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</si>
  <si>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</si>
  <si>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</si>
  <si>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</si>
  <si>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</si>
  <si>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</si>
  <si>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</si>
  <si>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</si>
  <si>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</si>
  <si>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</si>
  <si>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</si>
  <si>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</si>
  <si>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</si>
  <si>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</si>
  <si>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</si>
  <si>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</si>
  <si>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</si>
  <si>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</si>
  <si>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</si>
  <si>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</si>
  <si>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</si>
  <si>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</si>
  <si>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</si>
  <si>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</si>
  <si>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</si>
  <si>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</si>
  <si>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</si>
  <si>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</si>
  <si>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</si>
  <si>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</si>
  <si>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</si>
  <si>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</si>
  <si>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</si>
  <si>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</si>
  <si>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</si>
  <si>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</si>
  <si>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</si>
  <si>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</si>
  <si>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</si>
  <si>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</si>
  <si>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</si>
  <si>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</si>
  <si>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</si>
  <si>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</si>
  <si>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</si>
  <si>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</si>
  <si>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</si>
  <si>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</si>
  <si>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</si>
  <si>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</si>
  <si>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</si>
  <si>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</si>
  <si>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</si>
  <si>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</si>
  <si>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</si>
  <si>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</si>
  <si>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</si>
  <si>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</si>
  <si>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</si>
  <si>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</si>
  <si>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</si>
  <si>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</si>
  <si>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</si>
  <si>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</si>
  <si>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</si>
  <si>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</si>
  <si>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</si>
  <si>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</si>
  <si>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</si>
  <si>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</si>
  <si>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</si>
  <si>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</si>
  <si>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</si>
  <si>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</si>
  <si>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</si>
  <si>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</si>
  <si>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</si>
  <si>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</si>
  <si>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</si>
  <si>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</si>
  <si>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</si>
  <si>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</si>
  <si>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</si>
  <si>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</si>
  <si>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</si>
  <si>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</si>
  <si>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</si>
  <si>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</si>
  <si>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</si>
  <si>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</si>
  <si>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</si>
  <si>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</si>
  <si>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</si>
  <si>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</si>
  <si>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</si>
  <si>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</si>
  <si>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</si>
  <si>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</si>
  <si>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</si>
  <si>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</si>
  <si>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</si>
  <si>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</si>
  <si>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</si>
  <si>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</si>
  <si>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</si>
  <si>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</si>
  <si>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</si>
  <si>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</si>
  <si>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</si>
  <si>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</si>
  <si>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</si>
  <si>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</si>
  <si>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</si>
  <si>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</si>
  <si>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</si>
  <si>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</si>
  <si>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</si>
  <si>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</si>
  <si>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</si>
  <si>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</si>
  <si>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</si>
  <si>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</si>
  <si>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</si>
  <si>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</si>
  <si>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</si>
  <si>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</si>
  <si>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</si>
  <si>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</si>
  <si>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</si>
  <si>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</si>
  <si>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</si>
  <si>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</si>
  <si>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</si>
  <si>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</si>
  <si>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</si>
  <si>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</si>
  <si>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</si>
  <si>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</si>
  <si>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</si>
  <si>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</si>
  <si>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</si>
  <si>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</si>
  <si>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</si>
  <si>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</si>
  <si>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</si>
  <si>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</si>
  <si>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</si>
  <si>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</si>
  <si>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</si>
  <si>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</si>
  <si>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</si>
  <si>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</si>
  <si>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</si>
  <si>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</si>
  <si>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</si>
  <si>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</si>
  <si>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</si>
  <si>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</si>
  <si>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</si>
  <si>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</si>
  <si>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</si>
  <si>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</si>
  <si>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</si>
  <si>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</si>
  <si>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</si>
  <si>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</si>
  <si>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</si>
  <si>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</si>
  <si>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</si>
  <si>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</si>
  <si>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</si>
  <si>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</si>
  <si>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</si>
  <si>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</si>
  <si>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</si>
  <si>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</si>
  <si>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</si>
  <si>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</si>
  <si>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</si>
  <si>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</si>
  <si>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</si>
  <si>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</si>
  <si>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</si>
  <si>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</si>
  <si>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</si>
  <si>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</si>
  <si>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</si>
  <si>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</si>
  <si>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</si>
  <si>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</si>
  <si>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</si>
  <si>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</si>
  <si>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</si>
  <si>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</si>
  <si>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</si>
  <si>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</si>
  <si>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</si>
  <si>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</si>
  <si>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</si>
  <si>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</si>
  <si>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</si>
  <si>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</si>
  <si>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</si>
  <si>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</si>
  <si>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</si>
  <si>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</si>
  <si>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</si>
  <si>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</si>
  <si>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</si>
  <si>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</si>
  <si>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</si>
  <si>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</si>
  <si>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</si>
  <si>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</si>
  <si>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</si>
  <si>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</si>
  <si>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</si>
  <si>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</si>
  <si>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</si>
  <si>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</si>
  <si>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</si>
  <si>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</si>
  <si>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</si>
  <si>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</si>
  <si>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</si>
  <si>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</si>
  <si>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</si>
  <si>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</si>
  <si>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</si>
  <si>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</si>
  <si>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</si>
  <si>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</si>
  <si>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</si>
  <si>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</si>
  <si>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</si>
  <si>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</si>
  <si>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</si>
  <si>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</si>
  <si>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</si>
  <si>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</si>
  <si>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</si>
  <si>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</si>
  <si>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</si>
  <si>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</si>
  <si>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</si>
  <si>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</si>
  <si>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</si>
  <si>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</si>
  <si>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</si>
  <si>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</si>
  <si>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</si>
  <si>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</si>
  <si>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</si>
  <si>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</si>
  <si>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</si>
  <si>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</si>
  <si>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</si>
  <si>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</si>
  <si>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</si>
  <si>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</si>
  <si>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</si>
  <si>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</si>
  <si>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</si>
  <si>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</si>
  <si>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</si>
  <si>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</si>
  <si>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</si>
  <si>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</si>
  <si>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</si>
  <si>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</si>
  <si>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</si>
  <si>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</si>
  <si>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</si>
  <si>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</si>
  <si>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</si>
  <si>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</si>
  <si>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</si>
  <si>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</si>
  <si>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</si>
  <si>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</si>
  <si>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</si>
  <si>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</si>
  <si>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</si>
  <si>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</si>
  <si>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</si>
  <si>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</si>
  <si>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</si>
  <si>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</si>
  <si>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</si>
  <si>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</si>
  <si>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</si>
  <si>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</si>
  <si>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</si>
  <si>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</si>
  <si>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</si>
  <si>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</si>
  <si>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</si>
  <si>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</si>
  <si>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</si>
  <si>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</si>
  <si>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</si>
  <si>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</si>
  <si>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</si>
  <si>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</si>
  <si>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</si>
  <si>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</si>
  <si>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</si>
  <si>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</si>
  <si>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</si>
  <si>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</si>
  <si>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</si>
  <si>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</si>
  <si>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</si>
  <si>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</si>
  <si>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</si>
  <si>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</si>
  <si>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</si>
  <si>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</si>
  <si>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</si>
  <si>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</si>
  <si>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</si>
  <si>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</si>
  <si>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</si>
  <si>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</si>
  <si>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</si>
  <si>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</si>
  <si>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</si>
  <si>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</si>
  <si>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</si>
  <si>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</si>
  <si>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</si>
  <si>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</si>
  <si>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</si>
  <si>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</si>
  <si>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</si>
  <si>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</si>
  <si>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</si>
  <si>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</si>
  <si>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</si>
  <si>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</si>
  <si>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</si>
  <si>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</si>
  <si>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</si>
  <si>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</si>
  <si>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</si>
  <si>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</si>
  <si>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</si>
  <si>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</si>
  <si>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</si>
  <si>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</si>
  <si>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</si>
  <si>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</si>
  <si>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</si>
  <si>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</si>
  <si>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</si>
  <si>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</si>
  <si>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</si>
  <si>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</si>
  <si>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</si>
  <si>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</si>
  <si>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</si>
  <si>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</si>
  <si>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</si>
  <si>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</si>
  <si>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</si>
  <si>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</si>
  <si>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</si>
  <si>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</si>
  <si>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</si>
  <si>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</si>
  <si>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</si>
  <si>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</si>
  <si>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</si>
  <si>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</si>
  <si>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</si>
  <si>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</si>
  <si>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</si>
  <si>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</si>
  <si>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</si>
  <si>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</si>
  <si>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</si>
  <si>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</si>
  <si>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</si>
  <si>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</si>
  <si>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</si>
  <si>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</si>
  <si>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</si>
  <si>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</si>
  <si>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</si>
  <si>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</si>
  <si>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</si>
  <si>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</si>
  <si>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</si>
  <si>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</si>
  <si>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</si>
  <si>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</si>
  <si>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</si>
  <si>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</si>
  <si>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</si>
  <si>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</si>
  <si>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</si>
  <si>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</si>
  <si>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</si>
  <si>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</si>
  <si>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</si>
  <si>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</si>
  <si>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</si>
  <si>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</si>
  <si>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</si>
  <si>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</si>
  <si>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</si>
  <si>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</si>
  <si>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</si>
  <si>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</si>
  <si>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</si>
  <si>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</si>
  <si>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</si>
  <si>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</si>
  <si>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</si>
  <si>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</si>
  <si>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</si>
  <si>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</si>
  <si>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</si>
  <si>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</si>
  <si>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</si>
  <si>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</si>
  <si>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</si>
  <si>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</si>
  <si>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</si>
  <si>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</si>
  <si>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</si>
  <si>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</si>
  <si>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</si>
  <si>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</si>
  <si>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</si>
  <si>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</si>
  <si>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</si>
  <si>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</si>
  <si>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</si>
  <si>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</si>
  <si>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</si>
  <si>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</si>
  <si>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</si>
  <si>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</si>
  <si>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</si>
  <si>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</si>
  <si>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</si>
  <si>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</si>
  <si>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</si>
  <si>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</si>
  <si>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</si>
  <si>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</si>
  <si>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</si>
  <si>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</si>
  <si>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</si>
  <si>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</si>
  <si>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</si>
  <si>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</si>
  <si>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</si>
  <si>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</si>
  <si>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</si>
  <si>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</si>
  <si>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</si>
  <si>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</si>
  <si>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</si>
  <si>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</si>
  <si>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</si>
  <si>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</si>
  <si>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</si>
  <si>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</si>
  <si>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</si>
  <si>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</si>
  <si>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</si>
  <si>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</si>
  <si>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</si>
  <si>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</si>
  <si>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</si>
  <si>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</si>
  <si>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</si>
  <si>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</si>
  <si>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</si>
  <si>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</si>
  <si>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</si>
  <si>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</si>
  <si>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</si>
  <si>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</si>
  <si>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</si>
  <si>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</si>
  <si>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</si>
  <si>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</si>
  <si>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</si>
  <si>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</si>
  <si>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</si>
  <si>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</si>
  <si>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</si>
  <si>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</si>
  <si>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</si>
  <si>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</si>
  <si>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</si>
  <si>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</si>
  <si>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</si>
  <si>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</si>
  <si>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</si>
  <si>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</si>
  <si>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</si>
  <si>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</si>
  <si>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</si>
  <si>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</si>
  <si>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</si>
  <si>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</si>
  <si>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</si>
  <si>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</si>
  <si>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</si>
  <si>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</si>
  <si>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</si>
  <si>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</si>
  <si>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</si>
  <si>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</si>
  <si>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</si>
  <si>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</si>
  <si>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</si>
  <si>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</si>
  <si>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</si>
  <si>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</si>
  <si>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</si>
  <si>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</si>
  <si>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</si>
  <si>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</si>
  <si>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</si>
  <si>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</si>
  <si>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</si>
  <si>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</si>
  <si>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</si>
  <si>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</si>
  <si>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</si>
  <si>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</si>
  <si>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</si>
  <si>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</si>
  <si>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</si>
  <si>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</si>
  <si>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</si>
  <si>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</si>
  <si>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</si>
  <si>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</si>
  <si>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</si>
  <si>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</si>
  <si>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</si>
  <si>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</si>
  <si>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</si>
  <si>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</si>
  <si>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</si>
  <si>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</si>
  <si>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</si>
  <si>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</si>
  <si>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</si>
  <si>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</si>
  <si>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</si>
  <si>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</si>
  <si>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</si>
  <si>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</si>
  <si>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</si>
  <si>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</si>
  <si>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</si>
  <si>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</si>
  <si>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</si>
  <si>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</si>
  <si>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</si>
  <si>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</si>
  <si>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</si>
  <si>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</si>
  <si>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</si>
  <si>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</si>
  <si>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</si>
  <si>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</si>
  <si>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</si>
  <si>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</si>
  <si>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</si>
  <si>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</si>
  <si>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</si>
  <si>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</si>
  <si>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</si>
  <si>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</si>
  <si>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</si>
  <si>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</si>
  <si>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</si>
  <si>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</si>
  <si>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</si>
  <si>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</si>
  <si>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</si>
  <si>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</si>
  <si>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</si>
  <si>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</si>
  <si>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</si>
  <si>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</si>
  <si>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</si>
  <si>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</si>
  <si>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</si>
  <si>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</si>
  <si>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</si>
  <si>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</si>
  <si>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</si>
  <si>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</si>
  <si>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</si>
  <si>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</si>
  <si>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</si>
  <si>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</si>
  <si>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</si>
  <si>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</si>
  <si>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</si>
  <si>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</si>
  <si>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</si>
  <si>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</si>
  <si>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</si>
  <si>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</si>
  <si>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</si>
  <si>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</si>
  <si>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</si>
  <si>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</si>
  <si>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</si>
  <si>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</si>
  <si>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</si>
  <si>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</si>
  <si>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</si>
  <si>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</si>
  <si>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</si>
  <si>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</si>
  <si>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</si>
  <si>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</si>
  <si>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</si>
  <si>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</si>
  <si>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</si>
  <si>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</si>
  <si>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</si>
  <si>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</si>
  <si>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</si>
  <si>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</si>
  <si>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</si>
  <si>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</si>
  <si>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</si>
  <si>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</si>
  <si>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</si>
  <si>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</si>
  <si>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</si>
  <si>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</si>
  <si>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</si>
  <si>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</si>
  <si>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</si>
  <si>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</si>
  <si>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</si>
  <si>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</si>
  <si>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</si>
  <si>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</si>
  <si>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</si>
  <si>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</si>
  <si>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</si>
  <si>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</si>
  <si>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</si>
  <si>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</si>
  <si>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</si>
  <si>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</si>
  <si>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</si>
  <si>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</si>
  <si>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</si>
  <si>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</si>
  <si>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</si>
  <si>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</si>
  <si>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</si>
  <si>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</si>
  <si>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</si>
  <si>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</si>
  <si>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</si>
  <si>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</si>
  <si>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</si>
  <si>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</si>
  <si>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</si>
  <si>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</si>
  <si>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</si>
  <si>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</si>
  <si>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</si>
  <si>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</si>
  <si>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</si>
  <si>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</si>
  <si>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</si>
  <si>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</si>
  <si>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</si>
  <si>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</si>
  <si>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</si>
  <si>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</si>
  <si>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</si>
  <si>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</si>
  <si>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</si>
  <si>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</si>
  <si>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</si>
  <si>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</si>
  <si>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</si>
  <si>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</si>
  <si>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</si>
  <si>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</si>
  <si>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</si>
  <si>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</si>
  <si>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</si>
  <si>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</si>
  <si>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</si>
  <si>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</si>
  <si>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</si>
  <si>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</si>
  <si>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</si>
  <si>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</si>
  <si>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</si>
  <si>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</si>
  <si>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</si>
  <si>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</si>
  <si>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</si>
  <si>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</si>
  <si>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</si>
  <si>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</si>
  <si>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</si>
  <si>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</si>
  <si>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</si>
  <si>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</si>
  <si>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</si>
  <si>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</si>
  <si>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</si>
  <si>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</si>
  <si>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</si>
  <si>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</si>
  <si>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</si>
  <si>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</si>
  <si>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</si>
  <si>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</si>
  <si>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</si>
  <si>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</si>
  <si>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</si>
  <si>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</si>
  <si>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</si>
  <si>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</si>
  <si>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</si>
  <si>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</si>
  <si>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</si>
  <si>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</si>
  <si>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</si>
  <si>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</si>
  <si>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</si>
  <si>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</si>
  <si>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</si>
  <si>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</si>
  <si>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</si>
  <si>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</si>
  <si>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</si>
  <si>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</si>
  <si>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</si>
  <si>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</si>
  <si>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</si>
  <si>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</si>
  <si>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</si>
  <si>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</si>
  <si>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</si>
  <si>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</si>
  <si>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</si>
  <si>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</si>
  <si>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</si>
  <si>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</si>
  <si>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</si>
  <si>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</si>
  <si>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</si>
  <si>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</si>
  <si>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</si>
  <si>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</si>
  <si>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</si>
  <si>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</si>
  <si>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</si>
  <si>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</si>
  <si>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</si>
  <si>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</si>
  <si>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</si>
  <si>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</si>
  <si>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</si>
  <si>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</si>
  <si>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</si>
  <si>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</si>
  <si>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</si>
  <si>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</si>
  <si>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</si>
  <si>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</si>
  <si>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</si>
  <si>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</si>
  <si>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</si>
  <si>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</si>
  <si>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</si>
  <si>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</si>
  <si>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</si>
  <si>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</si>
  <si>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</si>
  <si>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</si>
  <si>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</si>
  <si>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</si>
  <si>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</si>
  <si>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</si>
  <si>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</si>
  <si>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</si>
  <si>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</si>
  <si>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</si>
  <si>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</si>
  <si>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</si>
  <si>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</si>
  <si>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</si>
  <si>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</si>
  <si>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</si>
  <si>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</si>
  <si>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</si>
  <si>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</si>
  <si>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</si>
  <si>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</si>
  <si>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</si>
  <si>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</si>
  <si>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</si>
  <si>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</si>
  <si>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</si>
  <si>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</si>
  <si>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</si>
  <si>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</si>
  <si>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</si>
  <si>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</si>
  <si>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</si>
  <si>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</si>
  <si>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</si>
  <si>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</si>
  <si>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</si>
  <si>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</si>
  <si>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</si>
  <si>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</si>
  <si>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</si>
  <si>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</si>
  <si>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</si>
  <si>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</si>
  <si>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</si>
  <si>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</si>
  <si>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</si>
  <si>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</si>
  <si>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</si>
  <si>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</si>
  <si>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</si>
  <si>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</si>
  <si>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</si>
  <si>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</si>
  <si>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</si>
  <si>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</si>
  <si>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</si>
  <si>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</si>
  <si>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</si>
  <si>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</si>
  <si>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</si>
  <si>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</si>
  <si>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</si>
  <si>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</si>
  <si>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</si>
  <si>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</si>
  <si>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</si>
  <si>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</si>
  <si>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</si>
  <si>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</si>
  <si>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</si>
  <si>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</si>
  <si>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</si>
  <si>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</si>
  <si>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</si>
  <si>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</si>
  <si>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</si>
  <si>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</si>
  <si>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</si>
  <si>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</si>
  <si>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</si>
  <si>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</si>
  <si>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</si>
  <si>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</si>
  <si>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</si>
  <si>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</si>
  <si>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</si>
  <si>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</si>
  <si>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</si>
  <si>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</si>
  <si>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</si>
  <si>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</si>
  <si>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</si>
  <si>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</si>
  <si>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</si>
  <si>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</si>
  <si>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</si>
  <si>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</si>
  <si>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</si>
  <si>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</si>
  <si>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</si>
  <si>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</si>
  <si>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</si>
  <si>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</si>
  <si>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</si>
  <si>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</si>
  <si>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</si>
  <si>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</si>
  <si>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</si>
  <si>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</si>
  <si>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</si>
  <si>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</si>
  <si>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</si>
  <si>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</si>
  <si>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</si>
  <si>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</si>
  <si>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</si>
  <si>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</si>
  <si>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</si>
  <si>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</si>
  <si>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</si>
  <si>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</si>
  <si>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</si>
  <si>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</si>
  <si>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</si>
  <si>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</si>
  <si>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</si>
  <si>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</si>
  <si>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</si>
  <si>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</si>
  <si>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</si>
  <si>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</si>
  <si>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</si>
  <si>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</si>
  <si>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</si>
  <si>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</si>
  <si>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</si>
  <si>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</si>
  <si>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</si>
  <si>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</si>
  <si>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</si>
  <si>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</si>
  <si>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</si>
  <si>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</si>
  <si>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</si>
  <si>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</si>
  <si>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</si>
  <si>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</si>
  <si>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</si>
  <si>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</si>
  <si>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</si>
  <si>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</si>
  <si>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</si>
  <si>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</si>
  <si>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</si>
  <si>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</si>
  <si>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</si>
  <si>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</si>
  <si>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</si>
  <si>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</si>
  <si>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</si>
  <si>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</si>
  <si>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</si>
  <si>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</si>
  <si>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</si>
  <si>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</si>
  <si>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</si>
  <si>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</si>
  <si>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</si>
  <si>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</si>
  <si>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</si>
  <si>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</si>
  <si>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</si>
  <si>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</si>
  <si>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</si>
  <si>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</si>
  <si>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</si>
  <si>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</si>
  <si>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</si>
  <si>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</si>
  <si>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</si>
  <si>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</si>
  <si>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</si>
  <si>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</si>
  <si>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</si>
  <si>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</si>
  <si>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</si>
  <si>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</si>
  <si>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</si>
  <si>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</si>
  <si>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</si>
  <si>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</si>
  <si>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</si>
  <si>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</si>
  <si>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</si>
  <si>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</si>
  <si>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</si>
  <si>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</si>
  <si>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</si>
  <si>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</si>
  <si>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</si>
  <si>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</si>
  <si>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</si>
  <si>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</si>
  <si>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</si>
  <si>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</si>
  <si>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</si>
  <si>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</si>
  <si>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</si>
  <si>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</si>
  <si>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</si>
  <si>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</si>
  <si>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</si>
  <si>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</si>
  <si>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</si>
  <si>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</si>
  <si>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</si>
  <si>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</si>
  <si>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</si>
  <si>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</si>
  <si>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</si>
  <si>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</si>
  <si>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</si>
  <si>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</si>
  <si>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</si>
  <si>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</si>
  <si>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</si>
  <si>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</si>
  <si>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</si>
  <si>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</si>
  <si>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</si>
  <si>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</si>
  <si>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</si>
  <si>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</si>
  <si>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</si>
  <si>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</si>
  <si>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</si>
  <si>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</si>
  <si>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</si>
  <si>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</si>
  <si>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</si>
  <si>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</si>
  <si>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</si>
  <si>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</si>
  <si>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</si>
  <si>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</si>
  <si>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</si>
  <si>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</si>
  <si>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</si>
  <si>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</si>
  <si>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</si>
  <si>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</si>
  <si>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</si>
  <si>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</si>
  <si>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</si>
  <si>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</si>
  <si>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</si>
  <si>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</si>
  <si>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</si>
  <si>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</si>
  <si>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</si>
  <si>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</si>
  <si>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</si>
  <si>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</si>
  <si>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</si>
  <si>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</si>
  <si>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</si>
  <si>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</si>
  <si>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</si>
  <si>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</si>
  <si>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</si>
  <si>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</si>
  <si>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</si>
  <si>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</si>
  <si>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</si>
  <si>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</si>
  <si>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</si>
  <si>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</si>
  <si>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</si>
  <si>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</si>
  <si>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</si>
  <si>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</si>
  <si>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</si>
  <si>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</si>
  <si>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</si>
  <si>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</si>
  <si>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</si>
  <si>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</si>
  <si>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</si>
  <si>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</si>
  <si>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</si>
  <si>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</si>
  <si>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</si>
  <si>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</si>
  <si>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</si>
  <si>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</si>
  <si>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</si>
  <si>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</si>
  <si>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</si>
  <si>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</si>
  <si>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</si>
  <si>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</si>
  <si>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</si>
  <si>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</si>
  <si>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</si>
  <si>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</si>
  <si>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</si>
  <si>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</si>
  <si>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</si>
  <si>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</si>
  <si>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</si>
  <si>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</si>
  <si>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</si>
  <si>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</si>
  <si>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</si>
  <si>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</si>
  <si>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</si>
  <si>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</si>
  <si>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</si>
  <si>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</si>
  <si>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</si>
  <si>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</si>
  <si>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</si>
  <si>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</si>
  <si>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</si>
  <si>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</si>
  <si>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</si>
  <si>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</si>
  <si>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</si>
  <si>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</si>
  <si>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</si>
  <si>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</si>
  <si>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</si>
  <si>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</si>
  <si>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</si>
  <si>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</si>
  <si>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</si>
  <si>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</si>
  <si>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</si>
  <si>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</si>
  <si>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</si>
  <si>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</si>
  <si>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</si>
  <si>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</si>
  <si>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</si>
  <si>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</si>
  <si>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</si>
  <si>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</si>
  <si>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</si>
  <si>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</si>
  <si>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</si>
  <si>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</si>
  <si>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</si>
  <si>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</si>
  <si>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</si>
  <si>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</si>
  <si>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</si>
  <si>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</si>
  <si>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</si>
  <si>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</si>
  <si>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</si>
  <si>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</si>
  <si>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</si>
  <si>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</si>
  <si>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</si>
  <si>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</si>
  <si>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</si>
  <si>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</si>
  <si>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</si>
  <si>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</si>
  <si>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</si>
  <si>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</si>
  <si>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</si>
  <si>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</si>
  <si>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</si>
  <si>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</si>
  <si>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</si>
  <si>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</si>
  <si>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</si>
  <si>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</si>
  <si>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</si>
  <si>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</si>
  <si>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</si>
  <si>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</si>
  <si>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</si>
  <si>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</si>
  <si>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</si>
  <si>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</si>
  <si>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</si>
  <si>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</si>
  <si>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</si>
  <si>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</si>
  <si>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</si>
  <si>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</si>
  <si>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</si>
  <si>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</si>
  <si>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</si>
  <si>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</si>
  <si>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</si>
  <si>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</si>
  <si>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</si>
  <si>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</si>
  <si>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</si>
  <si>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</si>
  <si>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</si>
  <si>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</si>
  <si>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</si>
  <si>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</si>
  <si>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</si>
  <si>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</si>
  <si>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</si>
  <si>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</si>
  <si>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</si>
  <si>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</si>
  <si>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</si>
  <si>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</si>
  <si>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</si>
  <si>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</si>
  <si>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</si>
  <si>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</si>
  <si>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</si>
  <si>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</si>
  <si>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</si>
  <si>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</si>
  <si>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</si>
  <si>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</si>
  <si>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</si>
  <si>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</si>
  <si>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</si>
  <si>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</si>
  <si>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</si>
  <si>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</si>
  <si>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</si>
  <si>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</si>
  <si>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</si>
  <si>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</si>
  <si>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</si>
  <si>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</si>
  <si>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</si>
  <si>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</si>
  <si>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</si>
  <si>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</si>
  <si>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</si>
  <si>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</si>
  <si>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</si>
  <si>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</si>
  <si>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</si>
  <si>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</si>
  <si>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</si>
  <si>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</si>
  <si>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</si>
  <si>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</si>
  <si>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</si>
  <si>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</si>
  <si>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</si>
  <si>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</si>
  <si>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</si>
  <si>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</si>
  <si>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</si>
  <si>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</si>
  <si>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</si>
  <si>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</si>
  <si>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</si>
  <si>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</si>
  <si>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</si>
  <si>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</si>
  <si>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</si>
  <si>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</si>
  <si>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</si>
  <si>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</si>
  <si>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</si>
  <si>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</si>
  <si>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</si>
  <si>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</si>
  <si>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</si>
  <si>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</si>
  <si>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</si>
  <si>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</si>
  <si>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</si>
  <si>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</si>
  <si>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</si>
  <si>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</si>
  <si>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</si>
  <si>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</si>
  <si>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</si>
  <si>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</si>
  <si>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</si>
  <si>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</si>
  <si>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</si>
  <si>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</si>
  <si>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</si>
  <si>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</si>
  <si>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</si>
  <si>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</si>
  <si>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</si>
  <si>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</si>
  <si>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</si>
  <si>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</si>
  <si>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</si>
  <si>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</si>
  <si>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</si>
  <si>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</si>
  <si>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</si>
  <si>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</si>
  <si>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</si>
  <si>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</si>
  <si>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</si>
  <si>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</si>
  <si>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</si>
  <si>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</si>
  <si>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</si>
  <si>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</si>
  <si>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</si>
  <si>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</si>
  <si>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</si>
  <si>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</si>
  <si>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</si>
  <si>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</si>
  <si>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</si>
  <si>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</si>
  <si>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</si>
  <si>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</si>
  <si>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</si>
  <si>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</si>
  <si>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</si>
  <si>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</si>
  <si>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</si>
  <si>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</si>
  <si>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</si>
  <si>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</si>
  <si>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</si>
  <si>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</si>
  <si>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</si>
  <si>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</si>
  <si>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</si>
  <si>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</si>
  <si>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</si>
  <si>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</si>
  <si>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</si>
  <si>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</si>
  <si>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</si>
  <si>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</si>
  <si>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</si>
  <si>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</si>
  <si>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</si>
  <si>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</si>
  <si>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</si>
  <si>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</si>
  <si>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</si>
  <si>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</si>
  <si>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</si>
  <si>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</si>
  <si>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</si>
  <si>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</si>
  <si>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</si>
  <si>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</si>
  <si>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</si>
  <si>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</si>
  <si>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</si>
  <si>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</si>
  <si>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</si>
  <si>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</si>
  <si>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</si>
  <si>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</si>
  <si>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</si>
  <si>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</si>
  <si>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</si>
  <si>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</si>
  <si>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</si>
  <si>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</si>
  <si>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</si>
  <si>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</si>
  <si>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</si>
  <si>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</si>
  <si>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</si>
  <si>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</si>
  <si>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</si>
  <si>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</si>
  <si>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</si>
  <si>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</si>
  <si>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</si>
  <si>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</si>
  <si>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</si>
  <si>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</si>
  <si>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</si>
  <si>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</si>
  <si>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</si>
  <si>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</si>
  <si>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</si>
  <si>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</si>
  <si>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</si>
  <si>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</si>
  <si>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</si>
  <si>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</si>
  <si>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</si>
  <si>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</si>
  <si>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</si>
  <si>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</si>
  <si>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</si>
  <si>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</si>
  <si>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</si>
  <si>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</si>
  <si>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</si>
  <si>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</si>
  <si>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</si>
  <si>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</si>
  <si>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</si>
  <si>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</si>
  <si>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</si>
  <si>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</si>
  <si>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</si>
  <si>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</si>
  <si>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</si>
  <si>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</si>
  <si>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</si>
  <si>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</si>
  <si>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</si>
  <si>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</si>
  <si>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</si>
  <si>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</si>
  <si>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</si>
  <si>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</si>
  <si>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</si>
  <si>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</si>
  <si>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</si>
  <si>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</si>
  <si>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</si>
  <si>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</si>
  <si>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</si>
  <si>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</si>
  <si>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</si>
  <si>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</si>
  <si>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</si>
  <si>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</si>
  <si>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</si>
  <si>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</si>
  <si>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</si>
  <si>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</si>
  <si>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</si>
  <si>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</si>
  <si>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</si>
  <si>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</si>
  <si>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</si>
  <si>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</si>
  <si>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</si>
  <si>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</si>
  <si>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</si>
  <si>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</si>
  <si>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</si>
  <si>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</si>
  <si>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</si>
  <si>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</si>
  <si>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</si>
  <si>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</si>
  <si>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</si>
  <si>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</si>
  <si>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</si>
  <si>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</si>
  <si>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</si>
  <si>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</si>
  <si>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</si>
  <si>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</si>
  <si>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</si>
  <si>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</si>
  <si>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</si>
  <si>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</si>
  <si>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</si>
  <si>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</si>
  <si>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</si>
  <si>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</si>
  <si>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</si>
  <si>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</si>
  <si>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</si>
  <si>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</si>
  <si>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</si>
  <si>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</si>
  <si>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</si>
  <si>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</si>
  <si>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</si>
  <si>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</si>
  <si>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</si>
  <si>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</si>
  <si>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</si>
  <si>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</si>
  <si>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</si>
  <si>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</si>
  <si>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</si>
  <si>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</si>
  <si>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</si>
  <si>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</si>
  <si>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</si>
  <si>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</si>
  <si>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</si>
  <si>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</si>
  <si>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</si>
  <si>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</si>
  <si>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</si>
  <si>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</si>
  <si>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</si>
  <si>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</si>
  <si>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</si>
  <si>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</si>
  <si>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</si>
  <si>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</si>
  <si>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</si>
  <si>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</si>
  <si>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</si>
  <si>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</si>
  <si>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</si>
  <si>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</si>
  <si>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</si>
  <si>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</si>
  <si>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</si>
  <si>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</si>
  <si>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</si>
  <si>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</si>
  <si>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</si>
  <si>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</si>
  <si>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</si>
  <si>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</si>
  <si>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</si>
  <si>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</si>
  <si>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</si>
  <si>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</si>
  <si>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</si>
  <si>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</si>
  <si>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</si>
  <si>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</si>
  <si>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</si>
  <si>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</si>
  <si>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</si>
  <si>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</si>
  <si>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</si>
  <si>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</si>
  <si>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</si>
  <si>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</si>
  <si>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</si>
  <si>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</si>
  <si>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</si>
  <si>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</si>
  <si>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</si>
  <si>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</si>
  <si>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</si>
  <si>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</si>
  <si>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</si>
  <si>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</si>
  <si>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</si>
  <si>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</si>
  <si>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</si>
  <si>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</si>
  <si>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</si>
  <si>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</si>
  <si>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</si>
  <si>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</si>
  <si>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</si>
  <si>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</si>
  <si>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</si>
  <si>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</si>
  <si>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</si>
  <si>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</si>
  <si>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</si>
  <si>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</si>
  <si>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</si>
  <si>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</si>
  <si>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</si>
  <si>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</si>
  <si>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</si>
  <si>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</si>
  <si>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</si>
  <si>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</si>
  <si>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</si>
  <si>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</si>
  <si>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</si>
  <si>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</si>
  <si>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</si>
  <si>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</si>
  <si>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</si>
  <si>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</si>
  <si>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</si>
  <si>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</si>
  <si>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</si>
  <si>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</si>
  <si>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</si>
  <si>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</si>
  <si>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</si>
  <si>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</si>
  <si>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</si>
  <si>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</si>
  <si>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</si>
  <si>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</si>
  <si>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</si>
  <si>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</si>
  <si>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</si>
  <si>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</si>
  <si>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</si>
  <si>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</si>
  <si>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</si>
  <si>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</si>
  <si>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</si>
  <si>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</si>
  <si>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</si>
  <si>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</si>
  <si>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</si>
  <si>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</si>
  <si>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</si>
  <si>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</si>
  <si>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</si>
  <si>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</si>
  <si>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</si>
  <si>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</si>
  <si>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</si>
  <si>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</si>
  <si>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</si>
  <si>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</si>
  <si>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</si>
  <si>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</si>
  <si>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</si>
  <si>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</si>
  <si>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</si>
  <si>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</si>
  <si>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</si>
  <si>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</si>
  <si>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</si>
  <si>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</si>
  <si>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</si>
  <si>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</si>
  <si>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</si>
  <si>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</si>
  <si>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</si>
  <si>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</si>
  <si>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</si>
  <si>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</si>
  <si>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</si>
  <si>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</si>
  <si>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</si>
  <si>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</si>
  <si>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</si>
  <si>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</si>
  <si>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</si>
  <si>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</si>
  <si>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</si>
  <si>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</si>
  <si>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</si>
  <si>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</si>
  <si>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</si>
  <si>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</si>
  <si>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</si>
  <si>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</si>
  <si>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</si>
  <si>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</si>
  <si>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</si>
  <si>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</si>
  <si>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</si>
  <si>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</si>
  <si>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</si>
  <si>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</si>
  <si>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</si>
  <si>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</si>
  <si>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</si>
  <si>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</si>
  <si>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</si>
  <si>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</si>
  <si>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</si>
  <si>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</si>
  <si>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</si>
  <si>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</si>
  <si>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</si>
  <si>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</si>
  <si>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</si>
  <si>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</si>
  <si>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</si>
  <si>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</si>
  <si>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</si>
  <si>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</si>
  <si>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</si>
  <si>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</si>
  <si>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</si>
  <si>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</si>
  <si>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</si>
  <si>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</si>
  <si>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</si>
  <si>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</si>
  <si>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</si>
  <si>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</si>
  <si>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</si>
  <si>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</si>
  <si>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</si>
  <si>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</si>
  <si>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</si>
  <si>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</si>
  <si>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</si>
  <si>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</si>
  <si>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</si>
  <si>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</si>
  <si>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</si>
  <si>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</si>
  <si>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</si>
  <si>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</si>
  <si>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</si>
  <si>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</si>
  <si>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</si>
  <si>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</si>
  <si>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</si>
  <si>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</si>
  <si>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</si>
  <si>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</si>
  <si>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</si>
  <si>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</si>
  <si>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</si>
  <si>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</si>
  <si>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</si>
  <si>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</si>
  <si>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</si>
  <si>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</si>
  <si>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</si>
  <si>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</si>
  <si>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</si>
  <si>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</si>
  <si>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</si>
  <si>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</si>
  <si>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</si>
  <si>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</si>
  <si>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</si>
  <si>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</si>
  <si>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</si>
  <si>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</si>
  <si>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</si>
  <si>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</si>
  <si>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</si>
  <si>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</si>
  <si>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</si>
  <si>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</si>
  <si>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</si>
  <si>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</si>
  <si>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</si>
  <si>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</si>
  <si>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</si>
  <si>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</si>
  <si>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</si>
  <si>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</si>
  <si>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</si>
  <si>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</si>
  <si>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</si>
  <si>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</si>
  <si>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</si>
  <si>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</si>
  <si>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</si>
  <si>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</si>
  <si>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</si>
  <si>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</si>
  <si>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</si>
  <si>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</si>
  <si>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</si>
  <si>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</si>
  <si>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</si>
  <si>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</si>
  <si>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</si>
  <si>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</si>
  <si>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</si>
  <si>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</si>
  <si>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</si>
  <si>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</si>
  <si>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</si>
  <si>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</si>
  <si>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</si>
  <si>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</si>
  <si>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</si>
  <si>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</si>
  <si>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</si>
  <si>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</si>
  <si>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</si>
  <si>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</si>
  <si>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</si>
  <si>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</si>
  <si>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</si>
  <si>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</si>
  <si>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</si>
  <si>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</si>
  <si>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</si>
  <si>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</si>
  <si>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</si>
  <si>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</si>
  <si>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</si>
  <si>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</si>
  <si>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</si>
  <si>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</si>
  <si>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</si>
  <si>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</si>
  <si>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</si>
  <si>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</si>
  <si>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</si>
  <si>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</si>
  <si>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</si>
  <si>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</si>
  <si>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</si>
  <si>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</si>
  <si>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</si>
  <si>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</si>
  <si>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</si>
  <si>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</si>
  <si>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</si>
  <si>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</si>
  <si>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</si>
  <si>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</si>
  <si>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</si>
  <si>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</si>
  <si>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</si>
  <si>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</si>
  <si>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</si>
  <si>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</si>
  <si>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</si>
  <si>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</si>
  <si>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</si>
  <si>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</si>
  <si>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</si>
  <si>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</si>
  <si>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</si>
  <si>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</si>
  <si>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</si>
  <si>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</si>
  <si>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</si>
  <si>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</si>
  <si>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</si>
  <si>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</si>
  <si>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</si>
  <si>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</si>
  <si>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</si>
  <si>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</si>
  <si>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</si>
  <si>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</si>
  <si>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</si>
  <si>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</si>
  <si>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</si>
  <si>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</si>
  <si>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</si>
  <si>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</si>
  <si>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</si>
  <si>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</si>
  <si>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</si>
  <si>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</si>
  <si>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</si>
  <si>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</si>
  <si>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</si>
  <si>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</si>
  <si>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</si>
  <si>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</si>
  <si>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</si>
  <si>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</si>
  <si>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</si>
  <si>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</si>
  <si>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</si>
  <si>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</si>
  <si>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</si>
  <si>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</si>
  <si>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</si>
  <si>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</si>
  <si>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</si>
  <si>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</si>
  <si>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</si>
  <si>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</si>
  <si>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</si>
  <si>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</si>
  <si>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</si>
  <si>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</si>
  <si>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</si>
  <si>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</si>
  <si>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</si>
  <si>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</si>
  <si>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</si>
  <si>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</si>
  <si>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</si>
  <si>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</si>
  <si>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</si>
  <si>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</si>
  <si>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</si>
  <si>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</si>
  <si>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</si>
  <si>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</si>
  <si>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</si>
  <si>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</si>
  <si>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</si>
  <si>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</si>
  <si>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</si>
  <si>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</si>
  <si>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</si>
  <si>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</si>
  <si>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</si>
  <si>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</si>
  <si>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</si>
  <si>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</si>
  <si>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</si>
  <si>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</si>
  <si>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</si>
  <si>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</si>
  <si>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</si>
  <si>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</si>
  <si>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</si>
  <si>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</si>
  <si>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</si>
  <si>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</si>
  <si>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</si>
  <si>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</si>
  <si>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</si>
  <si>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</si>
  <si>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</si>
  <si>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</si>
  <si>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</si>
  <si>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</si>
  <si>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</si>
  <si>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</si>
  <si>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</si>
  <si>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</si>
  <si>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</si>
  <si>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</si>
  <si>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</si>
  <si>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</si>
  <si>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</si>
  <si>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</si>
  <si>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</si>
  <si>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</si>
  <si>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</si>
  <si>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</si>
  <si>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</si>
  <si>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</si>
  <si>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</si>
  <si>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</si>
  <si>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</si>
  <si>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</si>
  <si>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</si>
  <si>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</si>
  <si>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</si>
  <si>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</si>
  <si>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</si>
  <si>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</si>
  <si>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</si>
  <si>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</si>
  <si>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</si>
  <si>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</si>
  <si>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</si>
  <si>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</si>
  <si>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</si>
  <si>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</si>
  <si>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</si>
  <si>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</si>
  <si>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</si>
  <si>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</si>
  <si>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</si>
  <si>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</si>
  <si>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</si>
  <si>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</si>
  <si>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</si>
  <si>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</si>
  <si>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</si>
  <si>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</si>
  <si>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</si>
  <si>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</si>
  <si>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</si>
  <si>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</si>
  <si>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</si>
  <si>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</si>
  <si>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</si>
  <si>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</si>
  <si>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</si>
  <si>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</si>
  <si>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</si>
  <si>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</si>
  <si>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</si>
  <si>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</si>
  <si>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</si>
  <si>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</si>
  <si>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</si>
  <si>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</si>
  <si>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</si>
  <si>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</si>
  <si>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</si>
  <si>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</si>
  <si>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</si>
  <si>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</si>
  <si>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</si>
  <si>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</si>
  <si>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</si>
  <si>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</si>
  <si>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</si>
  <si>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</si>
  <si>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</si>
  <si>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</si>
  <si>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</si>
  <si>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</si>
  <si>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</si>
  <si>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</si>
  <si>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</si>
  <si>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</si>
  <si>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</si>
  <si>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</si>
  <si>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</si>
  <si>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</si>
  <si>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</si>
  <si>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</si>
  <si>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</si>
  <si>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</si>
  <si>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</si>
  <si>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</si>
  <si>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</si>
  <si>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</si>
  <si>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</si>
  <si>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</si>
  <si>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</si>
  <si>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</si>
  <si>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</si>
  <si>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</si>
  <si>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</si>
  <si>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</si>
  <si>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</si>
  <si>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</si>
  <si>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</si>
  <si>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</si>
  <si>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</si>
  <si>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</si>
  <si>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</si>
  <si>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</si>
  <si>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</si>
  <si>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</si>
  <si>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</si>
  <si>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</si>
  <si>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</si>
  <si>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</si>
  <si>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</si>
  <si>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</si>
  <si>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</si>
  <si>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</si>
  <si>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</si>
  <si>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</si>
  <si>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</si>
  <si>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</si>
  <si>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</si>
  <si>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</si>
  <si>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</si>
  <si>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</si>
  <si>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</si>
  <si>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</si>
  <si>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</si>
  <si>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</si>
  <si>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</si>
  <si>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</si>
  <si>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</si>
  <si>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</si>
  <si>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</si>
  <si>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</si>
  <si>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</si>
  <si>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</si>
  <si>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</si>
  <si>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</si>
  <si>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</si>
  <si>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</si>
  <si>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</si>
  <si>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</si>
  <si>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</si>
  <si>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</si>
  <si>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</si>
  <si>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</si>
  <si>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</si>
  <si>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</si>
  <si>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</si>
  <si>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</si>
  <si>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</si>
  <si>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</si>
  <si>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</si>
  <si>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</si>
  <si>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</si>
  <si>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</si>
  <si>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</si>
  <si>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</si>
  <si>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</si>
  <si>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</si>
  <si>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</si>
  <si>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</si>
  <si>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</si>
  <si>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</si>
  <si>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</si>
  <si>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</si>
  <si>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</si>
  <si>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</si>
  <si>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</si>
  <si>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</si>
  <si>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</si>
  <si>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</si>
  <si>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</si>
  <si>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</si>
  <si>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</si>
  <si>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</si>
  <si>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</si>
  <si>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</si>
  <si>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</si>
  <si>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</si>
  <si>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</si>
  <si>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</si>
  <si>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</si>
  <si>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</si>
  <si>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</si>
  <si>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</si>
  <si>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</si>
  <si>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</si>
  <si>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</si>
  <si>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</si>
  <si>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</si>
  <si>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</si>
  <si>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</si>
  <si>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</si>
  <si>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</si>
  <si>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</si>
  <si>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</si>
  <si>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</si>
  <si>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</si>
  <si>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</si>
  <si>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</si>
  <si>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</si>
  <si>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</si>
  <si>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</si>
  <si>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</si>
  <si>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</si>
  <si>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</si>
  <si>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</si>
  <si>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</si>
  <si>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</si>
  <si>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</si>
  <si>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</si>
  <si>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</si>
  <si>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</si>
  <si>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</si>
  <si>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</si>
  <si>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</si>
  <si>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</si>
  <si>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</si>
  <si>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</si>
  <si>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</si>
  <si>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</si>
  <si>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</si>
  <si>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</si>
  <si>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</si>
  <si>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</si>
  <si>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</si>
  <si>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</si>
  <si>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</si>
  <si>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</si>
  <si>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</si>
  <si>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</si>
  <si>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</si>
  <si>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</si>
  <si>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</si>
  <si>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</si>
  <si>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</si>
  <si>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</si>
  <si>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</si>
  <si>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</si>
  <si>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</si>
  <si>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</si>
  <si>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</si>
  <si>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</si>
  <si>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</si>
  <si>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</si>
  <si>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</si>
  <si>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</si>
  <si>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</si>
  <si>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</si>
  <si>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</si>
  <si>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</si>
  <si>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</si>
  <si>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</si>
  <si>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</si>
  <si>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</si>
  <si>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</si>
  <si>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</si>
  <si>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</si>
  <si>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</si>
  <si>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</si>
  <si>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</si>
  <si>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</si>
  <si>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</si>
  <si>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</si>
  <si>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</si>
  <si>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</si>
  <si>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</si>
  <si>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</si>
  <si>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</si>
  <si>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</si>
  <si>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</si>
  <si>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</si>
  <si>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</si>
  <si>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</si>
  <si>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</si>
  <si>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</si>
  <si>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</si>
  <si>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</si>
  <si>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</si>
  <si>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</si>
  <si>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</si>
  <si>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</si>
  <si>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</si>
  <si>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</si>
  <si>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</si>
  <si>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</si>
  <si>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</si>
  <si>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</si>
  <si>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</si>
  <si>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</si>
  <si>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</si>
  <si>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</si>
  <si>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</si>
  <si>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</si>
  <si>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</si>
  <si>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</si>
  <si>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</si>
  <si>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</si>
  <si>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</si>
  <si>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</si>
  <si>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</si>
  <si>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</si>
  <si>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</si>
  <si>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</si>
  <si>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</si>
  <si>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</si>
  <si>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</si>
  <si>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</si>
  <si>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</si>
  <si>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</si>
  <si>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</si>
  <si>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</si>
  <si>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</si>
  <si>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</si>
  <si>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</si>
  <si>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</si>
  <si>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</si>
  <si>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</si>
  <si>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</si>
  <si>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</si>
  <si>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</si>
  <si>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</si>
  <si>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</si>
  <si>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</si>
  <si>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</si>
  <si>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</si>
  <si>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</si>
  <si>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</si>
  <si>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</si>
  <si>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</si>
  <si>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</si>
  <si>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</si>
  <si>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</si>
  <si>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</si>
  <si>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</si>
  <si>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</si>
  <si>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</si>
  <si>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</si>
  <si>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</si>
  <si>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</si>
  <si>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</si>
  <si>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</si>
  <si>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</si>
  <si>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</si>
  <si>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</si>
  <si>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</si>
  <si>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</si>
  <si>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</si>
  <si>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</si>
  <si>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</si>
  <si>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</si>
  <si>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</si>
  <si>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</si>
  <si>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</si>
  <si>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</si>
  <si>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</si>
  <si>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</si>
  <si>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</si>
  <si>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</si>
  <si>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</si>
  <si>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</si>
  <si>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</si>
  <si>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</si>
  <si>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</si>
  <si>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</si>
  <si>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</si>
  <si>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</si>
  <si>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</si>
  <si>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</si>
  <si>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</si>
  <si>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</si>
  <si>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</si>
  <si>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</si>
  <si>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</si>
  <si>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</si>
  <si>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</si>
  <si>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</si>
  <si>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</si>
  <si>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</si>
  <si>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</si>
  <si>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</si>
  <si>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</si>
  <si>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</si>
  <si>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</si>
  <si>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</si>
  <si>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</si>
  <si>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</si>
  <si>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</si>
  <si>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</si>
  <si>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</si>
  <si>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</si>
  <si>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</si>
  <si>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</si>
  <si>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</si>
  <si>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</si>
  <si>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</si>
  <si>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</si>
  <si>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</si>
  <si>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</si>
  <si>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</si>
  <si>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</si>
  <si>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</si>
  <si>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</si>
  <si>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</si>
  <si>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</si>
  <si>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</si>
  <si>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</si>
  <si>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</si>
  <si>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</si>
  <si>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</si>
  <si>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</si>
  <si>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</si>
  <si>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</si>
  <si>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</si>
  <si>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</si>
  <si>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</si>
  <si>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</si>
  <si>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</si>
  <si>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</si>
  <si>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</si>
  <si>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</si>
  <si>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</si>
  <si>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</si>
  <si>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</si>
  <si>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</si>
  <si>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</si>
  <si>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</si>
  <si>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</si>
  <si>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</si>
  <si>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</si>
  <si>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</si>
  <si>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</si>
  <si>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</si>
  <si>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</si>
  <si>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</si>
  <si>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</si>
  <si>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</si>
  <si>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</si>
  <si>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</si>
  <si>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</si>
  <si>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</si>
  <si>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</si>
  <si>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</si>
  <si>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</si>
  <si>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</si>
  <si>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</si>
  <si>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</si>
  <si>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</si>
  <si>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</si>
  <si>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</si>
  <si>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</si>
  <si>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</si>
  <si>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</si>
  <si>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</si>
  <si>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</si>
  <si>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</si>
  <si>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</si>
  <si>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</si>
  <si>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</si>
  <si>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</si>
  <si>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</si>
  <si>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</si>
  <si>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</si>
  <si>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</si>
  <si>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</si>
  <si>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</si>
  <si>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</si>
  <si>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</si>
  <si>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</si>
  <si>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</si>
  <si>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</si>
  <si>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</si>
  <si>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</si>
  <si>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</si>
  <si>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</si>
  <si>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</si>
  <si>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</si>
  <si>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</si>
  <si>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</si>
  <si>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</si>
  <si>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</si>
  <si>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</si>
  <si>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</si>
  <si>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</si>
  <si>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</si>
  <si>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</si>
  <si>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</si>
  <si>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</si>
  <si>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</si>
  <si>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</si>
  <si>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</si>
  <si>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</si>
  <si>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</si>
  <si>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</si>
  <si>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</si>
  <si>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</si>
  <si>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</si>
  <si>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</si>
  <si>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</si>
  <si>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</si>
  <si>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</si>
  <si>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</si>
  <si>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</si>
  <si>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</si>
  <si>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</si>
  <si>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</si>
  <si>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</si>
  <si>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</si>
  <si>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</si>
  <si>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</si>
  <si>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</si>
  <si>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</si>
  <si>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</si>
  <si>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</si>
  <si>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</si>
  <si>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</si>
  <si>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</si>
  <si>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</si>
  <si>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</si>
  <si>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</si>
  <si>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</si>
  <si>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</si>
  <si>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</si>
  <si>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</si>
  <si>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</si>
  <si>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</si>
  <si>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</si>
  <si>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</si>
  <si>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</si>
  <si>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</si>
  <si>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</si>
  <si>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</si>
  <si>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</si>
  <si>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</si>
  <si>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</si>
  <si>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</si>
  <si>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</si>
  <si>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</si>
  <si>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</si>
  <si>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</si>
  <si>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</si>
  <si>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</si>
  <si>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</si>
  <si>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</si>
  <si>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</si>
  <si>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</si>
  <si>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</si>
  <si>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</si>
  <si>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</si>
  <si>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</si>
  <si>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</si>
  <si>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</si>
  <si>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</si>
  <si>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</si>
  <si>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</si>
  <si>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</si>
  <si>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</si>
  <si>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</si>
  <si>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</si>
  <si>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</si>
  <si>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</si>
  <si>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</si>
  <si>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</si>
  <si>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</si>
  <si>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</si>
  <si>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</si>
  <si>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</si>
  <si>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</si>
  <si>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</si>
  <si>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</si>
  <si>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</si>
  <si>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</si>
  <si>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</si>
  <si>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</si>
  <si>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</si>
  <si>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</si>
  <si>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</si>
  <si>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</si>
  <si>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</si>
  <si>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</si>
  <si>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</si>
  <si>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</si>
  <si>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</si>
  <si>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</si>
  <si>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</si>
  <si>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</si>
  <si>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</si>
  <si>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</si>
  <si>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</si>
  <si>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</si>
  <si>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</si>
  <si>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</si>
  <si>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</si>
  <si>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</si>
  <si>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</si>
  <si>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</si>
  <si>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</si>
  <si>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</si>
  <si>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</si>
  <si>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</si>
  <si>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</si>
  <si>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</si>
  <si>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</si>
  <si>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</si>
  <si>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</si>
  <si>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</si>
  <si>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</si>
  <si>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</si>
  <si>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</si>
  <si>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</si>
  <si>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</si>
  <si>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</si>
  <si>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</si>
  <si>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</si>
  <si>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</si>
  <si>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</si>
  <si>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</si>
  <si>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</si>
  <si>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</si>
  <si>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</si>
  <si>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</si>
  <si>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</si>
  <si>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</si>
  <si>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</si>
  <si>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</si>
  <si>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</si>
  <si>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</si>
  <si>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</si>
  <si>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</si>
  <si>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</si>
  <si>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</si>
  <si>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</si>
  <si>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</si>
  <si>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</si>
  <si>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</si>
  <si>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</si>
  <si>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</si>
  <si>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</si>
  <si>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</si>
  <si>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</si>
  <si>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</si>
  <si>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</si>
  <si>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</si>
  <si>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</si>
  <si>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</si>
  <si>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</si>
  <si>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</si>
  <si>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</si>
  <si>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</si>
  <si>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</si>
  <si>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</si>
  <si>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</si>
  <si>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</si>
  <si>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</si>
  <si>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</si>
  <si>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</si>
  <si>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</si>
  <si>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</si>
  <si>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</si>
  <si>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</si>
  <si>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</si>
  <si>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</si>
  <si>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</si>
  <si>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</si>
  <si>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</si>
  <si>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</si>
  <si>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</si>
  <si>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</si>
  <si>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</si>
  <si>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</si>
  <si>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</si>
  <si>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</si>
  <si>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</si>
  <si>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</si>
  <si>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</si>
  <si>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</si>
  <si>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</si>
  <si>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</si>
  <si>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</si>
  <si>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</si>
  <si>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</si>
  <si>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</si>
  <si>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</si>
  <si>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</si>
  <si>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</si>
  <si>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</si>
  <si>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</si>
  <si>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</si>
  <si>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</si>
  <si>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</si>
  <si>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</si>
  <si>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</si>
  <si>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</si>
  <si>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</si>
  <si>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</si>
  <si>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</si>
  <si>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</si>
  <si>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</si>
  <si>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</si>
  <si>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</si>
  <si>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</si>
  <si>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</si>
  <si>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</si>
  <si>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</si>
  <si>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</si>
  <si>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</si>
  <si>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</si>
  <si>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</si>
  <si>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</si>
  <si>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</si>
  <si>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</si>
  <si>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</si>
  <si>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</si>
  <si>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</si>
  <si>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</si>
  <si>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</si>
  <si>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</si>
  <si>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</si>
  <si>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</si>
  <si>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</si>
  <si>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</si>
  <si>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</si>
  <si>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</si>
  <si>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</si>
  <si>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</si>
  <si>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</si>
  <si>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</si>
  <si>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</si>
  <si>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</si>
  <si>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</si>
  <si>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</si>
  <si>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</si>
  <si>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</si>
  <si>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</si>
  <si>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</si>
  <si>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</si>
  <si>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</si>
  <si>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</si>
  <si>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</si>
  <si>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</si>
  <si>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</si>
  <si>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</si>
  <si>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</si>
  <si>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</si>
  <si>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</si>
  <si>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</si>
  <si>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</si>
  <si>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</si>
  <si>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</si>
  <si>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</si>
  <si>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</si>
  <si>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</si>
  <si>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</si>
  <si>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</si>
  <si>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</si>
  <si>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</si>
  <si>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</si>
  <si>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</si>
  <si>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</si>
  <si>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</si>
  <si>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</si>
  <si>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</si>
  <si>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</si>
  <si>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</si>
  <si>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</si>
  <si>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</si>
  <si>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</si>
  <si>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</si>
  <si>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</si>
  <si>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</si>
  <si>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</si>
  <si>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</si>
  <si>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</si>
  <si>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</si>
  <si>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</si>
  <si>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</si>
  <si>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</si>
  <si>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</si>
  <si>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</si>
  <si>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</si>
  <si>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</si>
  <si>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</si>
  <si>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</si>
  <si>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</si>
  <si>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</si>
  <si>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</si>
  <si>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</si>
  <si>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</si>
  <si>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</si>
  <si>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</si>
  <si>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</si>
  <si>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</si>
  <si>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</si>
  <si>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</si>
  <si>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</si>
  <si>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</si>
  <si>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</si>
  <si>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</si>
  <si>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</si>
  <si>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</si>
  <si>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</si>
  <si>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</si>
  <si>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</si>
  <si>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</si>
  <si>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</si>
  <si>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</si>
  <si>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</si>
  <si>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</si>
  <si>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</si>
  <si>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</si>
  <si>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</si>
  <si>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</si>
  <si>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</si>
  <si>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</si>
  <si>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</si>
  <si>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</si>
  <si>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</si>
  <si>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</si>
  <si>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</si>
  <si>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</si>
  <si>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</si>
  <si>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</si>
  <si>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</si>
  <si>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</si>
  <si>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</si>
  <si>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</si>
  <si>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</si>
  <si>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</si>
  <si>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</si>
  <si>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</si>
  <si>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</si>
  <si>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</si>
  <si>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</si>
  <si>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</si>
  <si>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</si>
  <si>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</si>
  <si>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</si>
  <si>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</si>
  <si>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</si>
  <si>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</si>
  <si>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</si>
  <si>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</si>
  <si>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</si>
  <si>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</si>
  <si>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</si>
  <si>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</si>
  <si>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</si>
  <si>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</si>
  <si>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</si>
  <si>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</si>
  <si>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</si>
  <si>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</si>
  <si>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</si>
  <si>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</si>
  <si>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</si>
  <si>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</si>
  <si>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</si>
  <si>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</si>
  <si>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</si>
  <si>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</si>
  <si>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</si>
  <si>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</si>
  <si>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</si>
  <si>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</si>
  <si>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</si>
  <si>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</si>
  <si>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</si>
  <si>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</si>
  <si>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</si>
  <si>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</si>
  <si>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</si>
  <si>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</si>
  <si>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</si>
  <si>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</si>
  <si>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</si>
  <si>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</si>
  <si>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</si>
  <si>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</si>
  <si>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</si>
  <si>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</si>
  <si>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</si>
  <si>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</si>
  <si>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</si>
  <si>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</si>
  <si>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</si>
  <si>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</si>
  <si>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</si>
  <si>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</si>
  <si>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</si>
  <si>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</si>
  <si>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</si>
  <si>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</si>
  <si>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</si>
  <si>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</si>
  <si>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</si>
  <si>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</si>
  <si>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</si>
  <si>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</si>
  <si>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</si>
  <si>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</si>
  <si>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</si>
  <si>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</si>
  <si>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</si>
  <si>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</si>
  <si>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</si>
  <si>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</si>
  <si>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</si>
  <si>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</si>
  <si>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</si>
  <si>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</si>
  <si>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</si>
  <si>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</si>
  <si>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</si>
  <si>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</si>
  <si>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</si>
  <si>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</si>
  <si>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</si>
  <si>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</si>
  <si>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</si>
  <si>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</si>
  <si>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</si>
  <si>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</si>
  <si>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</si>
  <si>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</si>
  <si>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</si>
  <si>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</si>
  <si>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</si>
  <si>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</si>
  <si>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</si>
  <si>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</si>
  <si>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</si>
  <si>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</si>
  <si>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</si>
  <si>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</si>
  <si>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</si>
  <si>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</si>
  <si>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</si>
  <si>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</si>
  <si>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</si>
  <si>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</si>
  <si>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</si>
  <si>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</si>
  <si>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</si>
  <si>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</si>
  <si>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</si>
  <si>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</si>
  <si>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</si>
  <si>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</si>
  <si>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</si>
  <si>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</si>
  <si>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</si>
  <si>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</si>
  <si>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</si>
  <si>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</si>
  <si>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</si>
  <si>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</si>
  <si>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</si>
  <si>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</si>
  <si>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</si>
  <si>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</si>
  <si>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</si>
  <si>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</si>
  <si>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</si>
  <si>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</si>
  <si>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</si>
  <si>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</si>
  <si>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</si>
  <si>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</si>
  <si>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</si>
  <si>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</si>
  <si>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</si>
  <si>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</si>
  <si>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</si>
  <si>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</si>
  <si>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</si>
  <si>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</si>
  <si>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</si>
  <si>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</si>
  <si>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</si>
  <si>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</si>
  <si>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</si>
  <si>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</si>
  <si>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</si>
  <si>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</si>
  <si>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</si>
  <si>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</si>
  <si>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</si>
  <si>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</si>
  <si>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</si>
  <si>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</si>
  <si>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</si>
  <si>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</si>
  <si>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</si>
  <si>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</si>
  <si>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</si>
  <si>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</si>
  <si>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</si>
  <si>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</si>
  <si>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</si>
  <si>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</si>
  <si>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</si>
  <si>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</si>
  <si>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</si>
  <si>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</si>
  <si>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</si>
  <si>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</si>
  <si>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</si>
  <si>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</si>
  <si>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</si>
  <si>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</si>
  <si>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</si>
  <si>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</si>
  <si>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</si>
  <si>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</si>
  <si>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</si>
  <si>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</si>
  <si>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</si>
  <si>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</si>
  <si>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</si>
  <si>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</si>
  <si>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</si>
  <si>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</si>
  <si>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</si>
  <si>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</si>
  <si>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</si>
  <si>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</si>
  <si>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</si>
  <si>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</si>
  <si>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</si>
  <si>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</si>
  <si>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</si>
  <si>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</si>
  <si>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</si>
  <si>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</si>
  <si>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</si>
  <si>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</si>
  <si>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</si>
  <si>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</si>
  <si>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</si>
  <si>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</si>
  <si>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</si>
  <si>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</si>
  <si>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</si>
  <si>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</si>
  <si>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</si>
  <si>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</si>
  <si>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</si>
  <si>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</si>
  <si>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</si>
  <si>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</si>
  <si>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</si>
  <si>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</si>
  <si>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</si>
  <si>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</si>
  <si>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</si>
  <si>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</si>
  <si>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</si>
  <si>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</si>
  <si>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</si>
  <si>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</si>
  <si>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</si>
  <si>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</si>
  <si>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</si>
  <si>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</si>
  <si>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</si>
  <si>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</si>
  <si>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</si>
  <si>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</si>
  <si>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</si>
  <si>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</si>
  <si>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</si>
  <si>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</si>
  <si>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</si>
  <si>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</si>
  <si>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</si>
  <si>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</si>
  <si>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</si>
  <si>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</si>
  <si>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</si>
  <si>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</si>
  <si>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</si>
  <si>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</si>
  <si>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</si>
  <si>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</si>
  <si>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</si>
  <si>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</si>
  <si>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</si>
  <si>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</si>
  <si>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</si>
  <si>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</si>
  <si>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</si>
  <si>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</si>
  <si>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</si>
  <si>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</si>
  <si>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</si>
  <si>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</si>
  <si>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</si>
  <si>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</si>
  <si>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</si>
  <si>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</si>
  <si>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</si>
  <si>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</si>
  <si>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</si>
  <si>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</si>
  <si>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</si>
  <si>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</si>
  <si>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</si>
  <si>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</si>
  <si>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</si>
  <si>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</si>
  <si>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</si>
  <si>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</si>
  <si>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</si>
  <si>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</si>
  <si>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</si>
  <si>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</si>
  <si>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</si>
  <si>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</si>
  <si>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</si>
  <si>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</si>
  <si>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</si>
  <si>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</si>
  <si>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</si>
  <si>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</si>
  <si>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</si>
  <si>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</si>
  <si>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</si>
  <si>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</si>
  <si>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</si>
  <si>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</si>
  <si>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</si>
  <si>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</si>
  <si>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</si>
  <si>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</si>
  <si>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</si>
  <si>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</si>
  <si>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</si>
  <si>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</si>
  <si>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</si>
  <si>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</si>
  <si>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</si>
  <si>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</si>
  <si>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</si>
  <si>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</si>
  <si>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</si>
  <si>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</si>
  <si>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</si>
  <si>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</si>
  <si>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</si>
  <si>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</si>
  <si>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</si>
  <si>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</si>
  <si>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</si>
  <si>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</si>
  <si>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</si>
  <si>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</si>
  <si>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</si>
  <si>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</si>
  <si>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</si>
  <si>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</si>
  <si>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</si>
  <si>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</si>
  <si>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</si>
  <si>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</si>
  <si>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</si>
  <si>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</si>
  <si>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</si>
  <si>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</si>
  <si>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</si>
  <si>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</si>
  <si>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</si>
  <si>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</si>
  <si>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</si>
  <si>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</si>
  <si>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</si>
  <si>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</si>
  <si>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</si>
  <si>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</si>
  <si>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</si>
  <si>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</si>
  <si>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</si>
  <si>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</si>
  <si>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</si>
  <si>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</si>
  <si>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</si>
  <si>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</si>
  <si>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</si>
  <si>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</si>
  <si>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</si>
  <si>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</si>
  <si>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</si>
  <si>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</si>
  <si>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</si>
  <si>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</si>
  <si>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</si>
  <si>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</si>
  <si>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</si>
  <si>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</si>
  <si>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</si>
  <si>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</si>
  <si>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</si>
  <si>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</si>
  <si>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</si>
  <si>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</si>
  <si>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</si>
  <si>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</si>
  <si>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</si>
  <si>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</si>
  <si>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</si>
  <si>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</si>
  <si>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</si>
  <si>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</si>
  <si>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</si>
  <si>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</si>
  <si>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</si>
  <si>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</si>
  <si>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</si>
  <si>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</si>
  <si>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</si>
  <si>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</si>
  <si>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</si>
  <si>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</si>
  <si>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</si>
  <si>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</si>
  <si>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</si>
  <si>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</si>
  <si>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</si>
  <si>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</si>
  <si>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</si>
  <si>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</si>
  <si>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</si>
  <si>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</si>
  <si>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</si>
  <si>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</si>
  <si>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</si>
  <si>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</si>
  <si>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</si>
  <si>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</si>
  <si>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</si>
  <si>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</si>
  <si>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</si>
  <si>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</si>
  <si>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</si>
  <si>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</si>
  <si>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</si>
  <si>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</si>
  <si>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</si>
  <si>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</si>
  <si>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</si>
  <si>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</si>
  <si>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</si>
  <si>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</si>
  <si>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</si>
  <si>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</si>
  <si>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</si>
  <si>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</si>
  <si>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</si>
  <si>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</si>
  <si>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</si>
  <si>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</si>
  <si>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</si>
  <si>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</si>
  <si>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</si>
  <si>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</si>
  <si>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</si>
  <si>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</si>
  <si>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</si>
  <si>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</si>
  <si>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</si>
  <si>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</si>
  <si>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</si>
  <si>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</si>
  <si>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</si>
  <si>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</si>
  <si>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</si>
  <si>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</si>
  <si>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</si>
  <si>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</si>
  <si>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</si>
  <si>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</si>
  <si>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</si>
  <si>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</si>
  <si>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</si>
  <si>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</si>
  <si>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</si>
  <si>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</si>
  <si>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</si>
  <si>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</si>
  <si>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</si>
  <si>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</si>
  <si>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</si>
  <si>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</si>
  <si>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</si>
  <si>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</si>
  <si>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</si>
  <si>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</si>
  <si>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</si>
  <si>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</si>
  <si>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</si>
  <si>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</si>
  <si>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</si>
  <si>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</si>
  <si>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</si>
  <si>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</si>
  <si>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</si>
  <si>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</si>
  <si>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</si>
  <si>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</si>
  <si>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</si>
  <si>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</si>
  <si>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</si>
  <si>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</si>
  <si>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</si>
  <si>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</si>
  <si>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</si>
  <si>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</si>
  <si>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</si>
  <si>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</si>
  <si>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</si>
  <si>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</si>
  <si>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</si>
  <si>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</si>
  <si>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</si>
  <si>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</si>
  <si>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</si>
  <si>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</si>
  <si>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</si>
  <si>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</si>
  <si>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</si>
  <si>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</si>
  <si>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</si>
  <si>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</si>
  <si>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</si>
  <si>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</si>
  <si>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</si>
  <si>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</si>
  <si>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</si>
  <si>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</si>
  <si>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</si>
  <si>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</si>
  <si>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</si>
  <si>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</si>
  <si>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</si>
  <si>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</si>
  <si>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</si>
  <si>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</si>
  <si>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</si>
  <si>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</si>
  <si>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</si>
  <si>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</si>
  <si>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</si>
  <si>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</si>
  <si>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</si>
  <si>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</si>
  <si>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</si>
  <si>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</si>
  <si>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</si>
  <si>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</si>
  <si>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</si>
  <si>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</si>
  <si>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</si>
  <si>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</si>
  <si>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</si>
  <si>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</si>
  <si>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</si>
  <si>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</si>
  <si>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</si>
  <si>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</si>
  <si>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</si>
  <si>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</si>
  <si>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</si>
  <si>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</si>
  <si>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</si>
  <si>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</si>
  <si>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</si>
  <si>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</si>
  <si>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</si>
  <si>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</si>
  <si>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</si>
  <si>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</si>
  <si>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</si>
  <si>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</si>
  <si>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</si>
  <si>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</si>
  <si>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</si>
  <si>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</si>
  <si>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</si>
  <si>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</si>
  <si>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</si>
  <si>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</si>
  <si>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</si>
  <si>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</si>
  <si>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</si>
  <si>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</si>
  <si>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</si>
  <si>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</si>
  <si>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</si>
  <si>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</si>
  <si>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</si>
  <si>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</si>
  <si>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</si>
  <si>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</si>
  <si>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</si>
  <si>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</si>
  <si>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</si>
  <si>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</si>
  <si>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</si>
  <si>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</si>
  <si>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</si>
  <si>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</si>
  <si>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</si>
  <si>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</si>
  <si>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</si>
  <si>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</si>
  <si>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</si>
  <si>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</si>
  <si>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</si>
  <si>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</si>
  <si>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</si>
  <si>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</si>
  <si>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</si>
  <si>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</si>
  <si>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</si>
  <si>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</si>
  <si>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</si>
  <si>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</si>
  <si>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</si>
  <si>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</si>
  <si>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</si>
  <si>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</si>
  <si>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</si>
  <si>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</si>
  <si>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</si>
  <si>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</si>
  <si>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</si>
  <si>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</si>
  <si>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</si>
  <si>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</si>
  <si>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</si>
  <si>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</si>
  <si>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</si>
  <si>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</si>
  <si>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</si>
  <si>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</si>
  <si>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</si>
  <si>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</si>
  <si>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</si>
  <si>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</si>
  <si>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</si>
  <si>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</si>
  <si>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</si>
  <si>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</si>
  <si>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</si>
  <si>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</si>
  <si>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</si>
  <si>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</si>
  <si>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</si>
  <si>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</si>
  <si>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</si>
  <si>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</si>
  <si>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</si>
  <si>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</si>
  <si>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</si>
  <si>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</si>
  <si>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</si>
  <si>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</si>
  <si>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</si>
  <si>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</si>
  <si>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</si>
  <si>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</si>
  <si>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</si>
  <si>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</si>
  <si>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</si>
  <si>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</si>
  <si>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</si>
  <si>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</si>
  <si>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</si>
  <si>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</si>
  <si>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</si>
  <si>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</si>
  <si>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</si>
  <si>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</si>
  <si>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</si>
  <si>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</si>
  <si>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</si>
  <si>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</si>
  <si>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</si>
  <si>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</si>
  <si>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</si>
  <si>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</si>
  <si>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</si>
  <si>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</si>
  <si>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</si>
  <si>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</si>
  <si>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</si>
  <si>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</si>
  <si>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</si>
  <si>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</si>
  <si>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</si>
  <si>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</si>
  <si>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</si>
  <si>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</si>
  <si>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</si>
  <si>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</si>
  <si>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</si>
  <si>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</si>
  <si>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</si>
  <si>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</si>
  <si>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</si>
  <si>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</si>
  <si>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</si>
  <si>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</si>
  <si>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</si>
  <si>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</si>
  <si>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</si>
  <si>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</si>
  <si>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</si>
  <si>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</si>
  <si>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</si>
  <si>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</si>
  <si>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</si>
  <si>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</si>
  <si>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</si>
  <si>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</si>
  <si>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</si>
  <si>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</si>
  <si>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</si>
  <si>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</si>
  <si>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</si>
  <si>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</si>
  <si>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</si>
  <si>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</si>
  <si>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</si>
  <si>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</si>
  <si>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</si>
  <si>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</si>
  <si>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</si>
  <si>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</si>
  <si>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</si>
  <si>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</si>
  <si>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</si>
  <si>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</si>
  <si>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</si>
  <si>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</si>
  <si>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</si>
  <si>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</si>
  <si>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</si>
  <si>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</si>
  <si>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</si>
  <si>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</si>
  <si>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</si>
  <si>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</si>
  <si>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</si>
  <si>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</si>
  <si>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</si>
  <si>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</si>
  <si>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</si>
  <si>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</si>
  <si>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</si>
  <si>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</si>
  <si>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</si>
  <si>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</si>
  <si>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</si>
  <si>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</si>
  <si>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</si>
  <si>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</si>
  <si>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</si>
  <si>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</si>
  <si>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</si>
  <si>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</si>
  <si>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</si>
  <si>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</si>
  <si>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</si>
  <si>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</si>
  <si>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</si>
  <si>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</si>
  <si>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</si>
  <si>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</si>
  <si>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</si>
  <si>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</si>
  <si>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</si>
  <si>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</si>
  <si>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</si>
  <si>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</si>
  <si>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</si>
  <si>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</si>
  <si>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</si>
  <si>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</si>
  <si>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</si>
  <si>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</si>
  <si>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</si>
  <si>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</si>
  <si>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</si>
  <si>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</si>
  <si>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</si>
  <si>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</si>
  <si>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</si>
  <si>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</si>
  <si>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</si>
  <si>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</si>
  <si>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</si>
  <si>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</si>
  <si>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</si>
  <si>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</si>
  <si>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</si>
  <si>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</si>
  <si>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</si>
  <si>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</si>
  <si>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</si>
  <si>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</si>
  <si>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</si>
  <si>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</si>
  <si>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</si>
  <si>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</si>
  <si>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</si>
  <si>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</si>
  <si>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</si>
  <si>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</si>
  <si>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</si>
  <si>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</si>
  <si>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</si>
  <si>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</si>
  <si>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</si>
  <si>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</si>
  <si>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</si>
  <si>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</si>
  <si>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</si>
  <si>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</si>
  <si>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</si>
  <si>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</si>
  <si>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</si>
  <si>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</si>
  <si>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</si>
  <si>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</si>
  <si>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</si>
  <si>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</si>
  <si>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</si>
  <si>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</si>
  <si>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</si>
  <si>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</si>
  <si>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</si>
  <si>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</si>
  <si>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</si>
  <si>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</si>
  <si>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</si>
  <si>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</si>
  <si>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</si>
  <si>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</si>
  <si>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</si>
  <si>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</si>
  <si>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</si>
  <si>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</si>
  <si>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</si>
  <si>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</si>
  <si>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</si>
  <si>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</si>
  <si>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</si>
  <si>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</si>
  <si>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</si>
  <si>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</si>
  <si>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</si>
  <si>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</si>
  <si>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</si>
  <si>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</si>
  <si>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</si>
  <si>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</si>
  <si>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</si>
  <si>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</si>
  <si>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</si>
  <si>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</si>
  <si>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</si>
  <si>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</si>
  <si>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</si>
  <si>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</si>
  <si>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</si>
  <si>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</si>
  <si>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</si>
  <si>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</si>
  <si>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</si>
  <si>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</si>
  <si>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</si>
  <si>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</si>
  <si>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</si>
  <si>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</si>
  <si>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</si>
  <si>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</si>
  <si>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</si>
  <si>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</si>
  <si>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</si>
  <si>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</si>
  <si>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</si>
  <si>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</si>
  <si>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</si>
  <si>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</si>
  <si>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</si>
  <si>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</si>
  <si>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</si>
  <si>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</si>
  <si>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</si>
  <si>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</si>
  <si>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</si>
  <si>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</si>
  <si>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</si>
  <si>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</si>
  <si>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</si>
  <si>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</si>
  <si>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</si>
  <si>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</si>
  <si>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</si>
  <si>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</si>
  <si>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</si>
  <si>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</si>
  <si>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</si>
  <si>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</si>
  <si>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</si>
  <si>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</si>
  <si>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</si>
  <si>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</si>
  <si>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</si>
  <si>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</si>
  <si>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</si>
  <si>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</si>
  <si>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</si>
  <si>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</si>
  <si>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</si>
  <si>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</si>
  <si>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</si>
  <si>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</si>
  <si>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</si>
  <si>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</si>
  <si>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</si>
  <si>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</si>
  <si>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</si>
  <si>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</si>
  <si>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</si>
  <si>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</si>
  <si>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</si>
  <si>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</si>
  <si>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</si>
  <si>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</si>
  <si>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</si>
  <si>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</si>
  <si>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</si>
  <si>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</si>
  <si>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</si>
  <si>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</si>
  <si>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</si>
  <si>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</si>
  <si>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</si>
  <si>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</si>
  <si>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</si>
  <si>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</si>
  <si>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</si>
  <si>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</si>
  <si>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</si>
  <si>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</si>
  <si>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</si>
  <si>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</si>
  <si>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</si>
  <si>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</si>
  <si>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</si>
  <si>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</si>
  <si>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</si>
  <si>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</si>
  <si>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</si>
  <si>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</si>
  <si>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</si>
  <si>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</si>
  <si>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</si>
  <si>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</si>
  <si>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</si>
  <si>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</si>
  <si>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</si>
  <si>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</si>
  <si>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</si>
  <si>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</si>
  <si>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</si>
  <si>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</si>
  <si>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</si>
  <si>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</si>
  <si>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</si>
  <si>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</si>
  <si>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</si>
  <si>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</si>
  <si>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</si>
  <si>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</si>
  <si>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</si>
  <si>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</si>
  <si>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</si>
  <si>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</si>
  <si>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</si>
  <si>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</si>
  <si>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</si>
  <si>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</si>
  <si>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</si>
  <si>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</si>
  <si>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</si>
  <si>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</si>
  <si>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</si>
  <si>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</si>
  <si>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</si>
  <si>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</si>
  <si>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</si>
  <si>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</si>
  <si>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</si>
  <si>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</si>
  <si>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</si>
  <si>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</si>
  <si>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</si>
  <si>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</si>
  <si>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</si>
  <si>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</si>
  <si>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</si>
  <si>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</si>
  <si>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</si>
  <si>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</si>
  <si>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</si>
  <si>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</si>
  <si>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</si>
  <si>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</si>
  <si>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</si>
  <si>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</si>
  <si>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</si>
  <si>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</si>
  <si>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</si>
  <si>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</si>
  <si>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</si>
  <si>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</si>
  <si>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</si>
  <si>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</si>
  <si>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</si>
  <si>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</si>
  <si>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</si>
  <si>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</si>
  <si>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</si>
  <si>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</si>
  <si>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</si>
  <si>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</si>
  <si>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</si>
  <si>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</si>
  <si>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</si>
  <si>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</si>
  <si>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</si>
  <si>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</si>
  <si>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</si>
  <si>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</si>
  <si>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</si>
  <si>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</si>
  <si>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</si>
  <si>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</si>
  <si>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</si>
  <si>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</si>
  <si>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</si>
  <si>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</si>
  <si>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</si>
  <si>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</si>
  <si>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</si>
  <si>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</si>
  <si>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</si>
  <si>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</si>
  <si>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</si>
  <si>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</si>
  <si>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</si>
  <si>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</si>
  <si>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</si>
  <si>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</si>
  <si>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</si>
  <si>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</si>
  <si>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</si>
  <si>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</si>
  <si>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</si>
  <si>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</si>
  <si>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</si>
  <si>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</si>
  <si>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</si>
  <si>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</si>
  <si>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</si>
  <si>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</si>
  <si>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</si>
  <si>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</si>
  <si>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</si>
  <si>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</si>
  <si>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</si>
  <si>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</si>
  <si>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</si>
  <si>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</si>
  <si>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</si>
  <si>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</si>
  <si>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</si>
  <si>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</si>
  <si>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</si>
  <si>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</si>
  <si>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</si>
  <si>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</si>
  <si>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</si>
  <si>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</si>
  <si>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</si>
  <si>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</si>
  <si>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</si>
  <si>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</si>
  <si>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</si>
  <si>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</si>
  <si>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</si>
  <si>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</si>
  <si>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</si>
  <si>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</si>
  <si>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</si>
  <si>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</si>
  <si>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</si>
  <si>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</si>
  <si>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</si>
  <si>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</si>
  <si>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</si>
  <si>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</si>
  <si>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</si>
  <si>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</si>
  <si>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</si>
  <si>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</si>
  <si>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</si>
  <si>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</si>
  <si>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</si>
  <si>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</si>
  <si>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</si>
  <si>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</si>
  <si>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</si>
  <si>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</si>
  <si>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</si>
  <si>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</si>
  <si>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</si>
  <si>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</si>
  <si>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</si>
  <si>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</si>
  <si>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</si>
  <si>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</si>
  <si>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</si>
  <si>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</si>
  <si>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</si>
  <si>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</si>
  <si>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</si>
  <si>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</si>
  <si>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</si>
  <si>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</si>
  <si>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</si>
  <si>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</si>
  <si>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</si>
  <si>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</si>
  <si>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</si>
  <si>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</si>
  <si>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</si>
  <si>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</si>
  <si>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</si>
  <si>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</si>
  <si>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</si>
  <si>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</si>
  <si>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</si>
  <si>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</si>
  <si>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</si>
  <si>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</si>
  <si>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</si>
  <si>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</si>
  <si>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</si>
  <si>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</si>
  <si>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</si>
  <si>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</si>
  <si>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</si>
  <si>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</si>
  <si>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</si>
  <si>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</si>
  <si>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</si>
  <si>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</si>
  <si>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</si>
  <si>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</si>
  <si>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</si>
  <si>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</si>
  <si>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</si>
  <si>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</si>
  <si>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</si>
  <si>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</si>
  <si>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</si>
  <si>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</si>
  <si>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</si>
  <si>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</si>
  <si>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</si>
  <si>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</si>
  <si>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</si>
  <si>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</si>
  <si>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</si>
  <si>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</si>
  <si>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</si>
  <si>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</si>
  <si>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</si>
  <si>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</si>
  <si>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</si>
  <si>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</si>
  <si>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</si>
  <si>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</si>
  <si>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</si>
  <si>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</si>
  <si>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</si>
  <si>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</si>
  <si>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</si>
  <si>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</si>
  <si>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</si>
  <si>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</si>
  <si>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</si>
  <si>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</si>
  <si>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</si>
  <si>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</si>
  <si>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</si>
  <si>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</si>
  <si>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</si>
  <si>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</si>
  <si>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</si>
  <si>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</si>
  <si>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</si>
  <si>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</si>
  <si>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</si>
  <si>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</si>
  <si>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</si>
  <si>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</si>
  <si>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</si>
  <si>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</si>
  <si>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</si>
  <si>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</si>
  <si>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</si>
  <si>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</si>
  <si>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</si>
  <si>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</si>
  <si>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</si>
  <si>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</si>
  <si>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</si>
  <si>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</si>
  <si>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</si>
  <si>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</si>
  <si>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</si>
  <si>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</si>
  <si>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</si>
  <si>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</si>
  <si>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</si>
  <si>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</si>
  <si>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</si>
  <si>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</si>
  <si>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</si>
  <si>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</si>
  <si>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</si>
  <si>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</si>
  <si>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</si>
  <si>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</si>
  <si>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</si>
  <si>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</si>
  <si>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</si>
  <si>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</si>
  <si>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</si>
  <si>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</si>
  <si>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</si>
  <si>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</si>
  <si>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</si>
  <si>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</si>
  <si>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</si>
  <si>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</si>
  <si>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</si>
  <si>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</si>
  <si>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</si>
  <si>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</si>
  <si>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</si>
  <si>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</si>
  <si>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</si>
  <si>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</si>
  <si>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</si>
  <si>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</si>
  <si>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</si>
  <si>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</si>
  <si>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</si>
  <si>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</si>
  <si>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</si>
  <si>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</si>
  <si>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</si>
  <si>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</si>
  <si>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</si>
  <si>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</si>
  <si>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</si>
  <si>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</si>
  <si>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</si>
  <si>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</si>
  <si>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</si>
  <si>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</si>
  <si>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</si>
  <si>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</si>
  <si>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</si>
  <si>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</si>
  <si>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</si>
  <si>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</si>
  <si>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</si>
  <si>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</si>
  <si>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</si>
  <si>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</si>
  <si>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</si>
  <si>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</si>
  <si>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</si>
  <si>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</si>
  <si>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</si>
  <si>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</si>
  <si>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</si>
  <si>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</si>
  <si>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</si>
  <si>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</si>
  <si>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</si>
  <si>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</si>
  <si>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</si>
  <si>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</si>
  <si>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</si>
  <si>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</si>
  <si>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</si>
  <si>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</si>
  <si>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</si>
  <si>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</si>
  <si>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</si>
  <si>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</si>
  <si>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</si>
  <si>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</si>
  <si>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</si>
  <si>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</si>
  <si>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</si>
  <si>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</si>
  <si>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</si>
  <si>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</si>
  <si>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</si>
  <si>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</si>
  <si>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</si>
  <si>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</si>
  <si>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</si>
  <si>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</si>
  <si>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</si>
  <si>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</si>
  <si>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</si>
  <si>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</si>
  <si>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</si>
  <si>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</si>
  <si>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</si>
  <si>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</si>
  <si>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</si>
  <si>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</si>
  <si>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</si>
  <si>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</si>
  <si>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</si>
  <si>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</si>
  <si>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</si>
  <si>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</si>
  <si>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</si>
  <si>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</si>
  <si>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</si>
  <si>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</si>
  <si>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</si>
  <si>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</si>
  <si>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</si>
  <si>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</si>
  <si>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</si>
  <si>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</si>
  <si>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</si>
  <si>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</si>
  <si>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</si>
  <si>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</si>
  <si>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</si>
  <si>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</si>
  <si>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</si>
  <si>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</si>
  <si>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</si>
  <si>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</si>
  <si>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</si>
  <si>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</si>
  <si>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</si>
  <si>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</si>
  <si>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</si>
  <si>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</si>
  <si>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</si>
  <si>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</si>
  <si>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</si>
  <si>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</si>
  <si>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</si>
  <si>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</si>
  <si>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</si>
  <si>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</si>
  <si>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</si>
  <si>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</si>
  <si>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</si>
  <si>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</si>
  <si>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</si>
  <si>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</si>
  <si>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</si>
  <si>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</si>
  <si>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</si>
  <si>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</si>
  <si>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</si>
  <si>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</si>
  <si>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</si>
  <si>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</si>
  <si>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</si>
  <si>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</si>
  <si>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</si>
  <si>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</si>
  <si>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</si>
  <si>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</si>
  <si>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</si>
  <si>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</si>
  <si>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</si>
  <si>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</si>
  <si>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</si>
  <si>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</si>
  <si>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</si>
  <si>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</si>
  <si>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</si>
  <si>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</si>
  <si>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</si>
  <si>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</si>
  <si>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</si>
  <si>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</si>
  <si>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</si>
  <si>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</si>
  <si>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</si>
  <si>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</si>
  <si>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</si>
  <si>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</si>
  <si>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</si>
  <si>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</si>
  <si>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</si>
  <si>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</si>
  <si>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</si>
  <si>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</si>
  <si>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</si>
  <si>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</si>
  <si>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</si>
  <si>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</si>
  <si>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</si>
  <si>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</si>
  <si>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</si>
  <si>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</si>
  <si>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</si>
  <si>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</si>
  <si>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</si>
  <si>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</si>
  <si>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</si>
  <si>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</si>
  <si>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</si>
  <si>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</si>
  <si>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</si>
  <si>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</si>
  <si>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</si>
  <si>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</si>
  <si>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</si>
  <si>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</si>
  <si>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</si>
  <si>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</si>
  <si>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</si>
  <si>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</si>
  <si>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</si>
  <si>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</si>
  <si>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</si>
  <si>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</si>
  <si>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</si>
  <si>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</si>
  <si>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</si>
  <si>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</si>
  <si>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</si>
  <si>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</si>
  <si>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</si>
  <si>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</si>
  <si>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</si>
  <si>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</si>
  <si>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</si>
  <si>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</si>
  <si>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</si>
  <si>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</si>
  <si>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</si>
  <si>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</si>
  <si>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</si>
  <si>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</si>
  <si>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</si>
  <si>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</si>
  <si>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</si>
  <si>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</si>
  <si>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</si>
  <si>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</si>
  <si>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</si>
  <si>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</si>
  <si>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</si>
  <si>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</si>
  <si>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</si>
  <si>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</si>
  <si>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</si>
  <si>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</si>
  <si>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</si>
  <si>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</si>
  <si>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</si>
  <si>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</si>
  <si>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</si>
  <si>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</si>
  <si>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</si>
  <si>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</si>
  <si>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</si>
  <si>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</si>
  <si>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</si>
  <si>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</si>
  <si>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</si>
  <si>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</si>
  <si>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</si>
  <si>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</si>
  <si>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</si>
  <si>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</si>
  <si>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</si>
  <si>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</si>
  <si>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</si>
  <si>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</si>
  <si>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</si>
  <si>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</si>
  <si>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</si>
  <si>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</si>
  <si>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</si>
  <si>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</si>
  <si>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</si>
  <si>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</si>
  <si>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</si>
  <si>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</si>
  <si>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</si>
  <si>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</si>
  <si>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</si>
  <si>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</si>
  <si>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</si>
  <si>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</si>
  <si>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</si>
  <si>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</si>
  <si>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</si>
  <si>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</si>
  <si>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</si>
  <si>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</si>
  <si>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</si>
  <si>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</si>
  <si>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</si>
  <si>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</si>
  <si>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</si>
  <si>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</si>
  <si>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</si>
  <si>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</si>
  <si>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</si>
  <si>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</si>
  <si>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</si>
  <si>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</si>
  <si>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</si>
  <si>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</si>
  <si>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</si>
  <si>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</si>
  <si>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</si>
  <si>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</si>
  <si>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</si>
  <si>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</si>
  <si>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</si>
  <si>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</si>
  <si>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</si>
  <si>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</si>
  <si>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</si>
  <si>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</si>
  <si>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</si>
  <si>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</si>
  <si>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</si>
  <si>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</si>
  <si>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</si>
  <si>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</si>
  <si>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</si>
  <si>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</si>
  <si>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</si>
  <si>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</si>
  <si>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</si>
  <si>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</si>
  <si>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</si>
  <si>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</si>
  <si>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</si>
  <si>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</si>
  <si>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</si>
  <si>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</si>
  <si>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</si>
  <si>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</si>
  <si>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</si>
  <si>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</si>
  <si>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</si>
  <si>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</si>
  <si>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</si>
  <si>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</si>
  <si>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</si>
  <si>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</si>
  <si>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</si>
  <si>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</si>
  <si>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</si>
  <si>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</si>
  <si>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</si>
  <si>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</si>
  <si>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</si>
  <si>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</si>
  <si>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</si>
  <si>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</si>
  <si>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</si>
  <si>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</si>
  <si>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</si>
  <si>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</si>
  <si>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</si>
  <si>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</si>
  <si>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</si>
  <si>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</si>
  <si>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</si>
  <si>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</si>
  <si>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</si>
  <si>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</si>
  <si>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</si>
  <si>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</si>
  <si>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</si>
  <si>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</si>
  <si>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</si>
  <si>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</si>
  <si>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</si>
  <si>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</si>
  <si>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</si>
  <si>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</si>
  <si>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</si>
  <si>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</si>
  <si>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</si>
  <si>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</si>
  <si>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</si>
  <si>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</si>
  <si>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</si>
  <si>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</si>
  <si>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</si>
  <si>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</si>
  <si>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</si>
  <si>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</si>
  <si>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</si>
  <si>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</si>
  <si>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</si>
  <si>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</si>
  <si>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</si>
  <si>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</si>
  <si>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</si>
  <si>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</si>
  <si>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</si>
  <si>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</si>
  <si>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</si>
  <si>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</si>
  <si>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</si>
  <si>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</si>
  <si>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</si>
  <si>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</si>
  <si>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</si>
  <si>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</si>
  <si>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</si>
  <si>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</si>
  <si>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</si>
  <si>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</si>
  <si>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</si>
  <si>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</si>
  <si>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</si>
  <si>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</si>
  <si>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</si>
  <si>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</si>
  <si>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</si>
  <si>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</si>
  <si>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</si>
  <si>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</si>
  <si>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</si>
  <si>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</si>
  <si>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</si>
  <si>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</si>
  <si>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</si>
  <si>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</si>
  <si>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</si>
  <si>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</si>
  <si>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</si>
  <si>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</si>
  <si>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</si>
  <si>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</si>
  <si>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</si>
  <si>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</si>
  <si>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</si>
  <si>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</si>
  <si>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</si>
  <si>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</si>
  <si>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</si>
  <si>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</si>
  <si>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</si>
  <si>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</si>
  <si>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</si>
  <si>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</si>
  <si>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</si>
  <si>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</si>
  <si>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</si>
  <si>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</si>
  <si>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</si>
  <si>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</si>
  <si>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</si>
  <si>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</si>
  <si>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</si>
  <si>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</si>
  <si>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</si>
  <si>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</si>
  <si>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</si>
  <si>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</si>
  <si>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</si>
  <si>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</si>
  <si>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</si>
  <si>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</si>
  <si>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</si>
  <si>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</si>
  <si>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</si>
  <si>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</si>
  <si>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</si>
  <si>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</si>
  <si>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</si>
  <si>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</si>
  <si>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</si>
  <si>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</si>
  <si>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</si>
  <si>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</si>
  <si>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</si>
  <si>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</si>
  <si>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</si>
  <si>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</si>
  <si>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</si>
  <si>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</si>
  <si>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</si>
  <si>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</si>
  <si>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</si>
  <si>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</si>
  <si>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</si>
  <si>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</si>
  <si>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</si>
  <si>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</si>
  <si>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</si>
  <si>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</si>
  <si>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</si>
  <si>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</si>
  <si>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</si>
  <si>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</si>
  <si>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</si>
  <si>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</si>
  <si>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</si>
  <si>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</si>
  <si>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</si>
  <si>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</si>
  <si>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</si>
  <si>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</si>
  <si>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</si>
  <si>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</si>
  <si>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</si>
  <si>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</si>
  <si>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</si>
  <si>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</si>
  <si>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</si>
  <si>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</si>
  <si>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</si>
  <si>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</si>
  <si>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</si>
  <si>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</si>
  <si>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</si>
  <si>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</si>
  <si>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</si>
  <si>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</si>
  <si>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</si>
  <si>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</si>
  <si>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</si>
  <si>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</si>
  <si>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</si>
  <si>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</si>
  <si>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</si>
  <si>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</si>
  <si>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</si>
  <si>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</si>
  <si>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</si>
  <si>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</si>
  <si>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</si>
  <si>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</si>
  <si>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</si>
  <si>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</si>
  <si>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</si>
  <si>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</si>
  <si>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</si>
  <si>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</si>
  <si>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</si>
  <si>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</si>
  <si>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</si>
  <si>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</si>
  <si>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</si>
  <si>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</si>
  <si>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</si>
  <si>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</si>
  <si>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</si>
  <si>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</si>
  <si>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</si>
  <si>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</si>
  <si>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</si>
  <si>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</si>
  <si>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</si>
  <si>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</si>
  <si>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</si>
  <si>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</si>
  <si>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</si>
  <si>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</si>
  <si>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</si>
  <si>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</si>
  <si>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</si>
  <si>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</si>
  <si>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</si>
  <si>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</si>
  <si>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</si>
  <si>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</si>
  <si>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</si>
  <si>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</si>
  <si>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</si>
  <si>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</si>
  <si>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</si>
  <si>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</si>
  <si>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</si>
  <si>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</si>
  <si>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</si>
  <si>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</si>
  <si>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</si>
  <si>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</si>
  <si>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</si>
  <si>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</si>
  <si>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</si>
  <si>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</si>
  <si>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</si>
  <si>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</si>
  <si>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</si>
  <si>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</si>
  <si>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</si>
  <si>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</si>
  <si>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</si>
  <si>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</si>
  <si>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</si>
  <si>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</si>
  <si>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</si>
  <si>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</si>
  <si>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</si>
  <si>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</si>
  <si>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</si>
  <si>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</si>
  <si>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</si>
  <si>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</si>
  <si>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</si>
  <si>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</si>
  <si>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</si>
  <si>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</si>
  <si>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</si>
  <si>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</si>
  <si>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</si>
  <si>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</si>
  <si>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</si>
  <si>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</si>
  <si>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</si>
  <si>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</si>
  <si>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</si>
  <si>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</si>
  <si>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</si>
  <si>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</si>
  <si>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</si>
  <si>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</si>
  <si>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</si>
  <si>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</si>
  <si>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</si>
  <si>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</si>
  <si>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</si>
  <si>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</si>
  <si>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</si>
  <si>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</si>
  <si>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</si>
  <si>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</si>
  <si>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</si>
  <si>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</si>
  <si>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</si>
  <si>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</si>
  <si>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</si>
  <si>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</si>
  <si>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</si>
  <si>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</si>
  <si>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</si>
  <si>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</si>
  <si>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</si>
  <si>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</si>
  <si>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</si>
  <si>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</si>
  <si>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</si>
  <si>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</si>
  <si>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</si>
  <si>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</si>
  <si>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</si>
  <si>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</si>
  <si>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</si>
  <si>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</si>
  <si>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</si>
  <si>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</si>
  <si>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</si>
  <si>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</si>
  <si>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</si>
  <si>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</si>
  <si>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</si>
  <si>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</si>
  <si>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</si>
  <si>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</si>
  <si>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</si>
  <si>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</si>
  <si>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</si>
  <si>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</si>
  <si>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</si>
  <si>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</si>
  <si>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</si>
  <si>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</si>
  <si>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</si>
  <si>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</si>
  <si>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</si>
  <si>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</si>
  <si>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</si>
  <si>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</si>
  <si>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</si>
  <si>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</si>
  <si>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</si>
  <si>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</si>
  <si>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</si>
  <si>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</si>
  <si>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</si>
  <si>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</si>
  <si>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</si>
  <si>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</si>
  <si>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</si>
  <si>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</si>
  <si>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</si>
  <si>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</si>
  <si>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</si>
  <si>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</si>
  <si>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</si>
  <si>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</si>
  <si>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</si>
  <si>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</si>
  <si>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</si>
  <si>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</si>
  <si>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</si>
  <si>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</si>
  <si>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</si>
  <si>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</si>
  <si>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</si>
  <si>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</si>
  <si>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</si>
  <si>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</si>
  <si>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</si>
  <si>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</si>
  <si>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</si>
  <si>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</si>
  <si>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</si>
  <si>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</si>
  <si>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</si>
  <si>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</si>
  <si>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</si>
  <si>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</si>
  <si>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</si>
  <si>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</si>
  <si>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</si>
  <si>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</si>
  <si>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</si>
  <si>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</si>
  <si>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</si>
  <si>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</si>
  <si>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</si>
  <si>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</si>
  <si>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</si>
  <si>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</si>
  <si>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</si>
  <si>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</si>
  <si>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</si>
  <si>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</si>
  <si>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</si>
  <si>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</si>
  <si>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</si>
  <si>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</si>
  <si>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</si>
  <si>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</si>
  <si>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</si>
  <si>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</si>
  <si>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</si>
  <si>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</si>
  <si>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</si>
  <si>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</si>
  <si>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</si>
  <si>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</si>
  <si>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</si>
  <si>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</si>
  <si>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</si>
  <si>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</si>
  <si>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</si>
  <si>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</si>
  <si>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</si>
  <si>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</si>
  <si>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</si>
  <si>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</si>
  <si>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</si>
  <si>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</si>
  <si>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</si>
  <si>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</si>
  <si>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</si>
  <si>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</si>
  <si>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</si>
  <si>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</si>
  <si>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</si>
  <si>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</si>
  <si>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</si>
  <si>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</si>
  <si>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</si>
  <si>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</si>
  <si>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</si>
  <si>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</si>
  <si>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</si>
  <si>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</si>
  <si>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</si>
  <si>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</si>
  <si>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</si>
  <si>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</si>
  <si>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</si>
  <si>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</si>
  <si>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</si>
  <si>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</si>
  <si>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</si>
  <si>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</si>
  <si>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</si>
  <si>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</si>
  <si>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</si>
  <si>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</si>
  <si>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</si>
  <si>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</si>
  <si>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</si>
  <si>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</si>
  <si>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</si>
  <si>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</si>
  <si>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</si>
  <si>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</si>
  <si>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</si>
  <si>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</si>
  <si>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</si>
  <si>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</si>
  <si>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</si>
  <si>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</si>
  <si>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</si>
  <si>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</si>
  <si>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</si>
  <si>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</si>
  <si>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</si>
  <si>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</si>
  <si>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</si>
  <si>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</si>
  <si>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</si>
  <si>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</si>
  <si>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</si>
  <si>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</si>
  <si>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</si>
  <si>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</si>
  <si>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</si>
  <si>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</si>
  <si>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</si>
  <si>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</si>
  <si>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</si>
  <si>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</si>
  <si>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</si>
  <si>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</si>
  <si>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</si>
  <si>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</si>
  <si>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</si>
  <si>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</si>
  <si>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</si>
  <si>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</si>
  <si>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</si>
  <si>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</si>
  <si>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</si>
  <si>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</si>
  <si>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</si>
  <si>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</si>
  <si>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</si>
  <si>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</si>
  <si>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</si>
  <si>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</si>
  <si>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</si>
  <si>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</si>
  <si>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</si>
  <si>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</si>
  <si>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</si>
  <si>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</si>
  <si>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</si>
  <si>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</si>
  <si>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</si>
  <si>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</si>
  <si>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</si>
  <si>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</si>
  <si>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</si>
  <si>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</si>
  <si>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</si>
  <si>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</si>
  <si>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</si>
  <si>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</si>
  <si>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</si>
  <si>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</si>
  <si>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</si>
  <si>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</si>
  <si>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</si>
  <si>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</si>
  <si>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</si>
  <si>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</si>
  <si>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</si>
  <si>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</si>
  <si>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</si>
  <si>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</si>
  <si>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</si>
  <si>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</si>
  <si>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</si>
  <si>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</si>
  <si>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</si>
  <si>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</si>
  <si>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</si>
  <si>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</si>
  <si>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</si>
  <si>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</si>
  <si>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</si>
  <si>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</si>
  <si>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</si>
  <si>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</si>
  <si>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</si>
  <si>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</si>
  <si>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</si>
  <si>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</si>
  <si>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</si>
  <si>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</si>
  <si>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</si>
  <si>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</si>
  <si>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</si>
  <si>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</si>
  <si>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</si>
  <si>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</si>
  <si>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</si>
  <si>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</si>
  <si>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</si>
  <si>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</si>
  <si>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</si>
  <si>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</si>
  <si>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</si>
  <si>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</si>
  <si>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</si>
  <si>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</si>
  <si>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</si>
  <si>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</si>
  <si>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</si>
  <si>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</si>
  <si>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</si>
  <si>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</si>
  <si>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</si>
  <si>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</si>
  <si>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</si>
  <si>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</si>
  <si>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</si>
  <si>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</si>
  <si>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</si>
  <si>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</si>
  <si>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</si>
  <si>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</si>
  <si>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</si>
  <si>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</si>
  <si>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</si>
  <si>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</si>
  <si>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</si>
  <si>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</si>
  <si>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</si>
  <si>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</si>
  <si>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</si>
  <si>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</si>
  <si>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</si>
  <si>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</si>
  <si>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</si>
  <si>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</si>
  <si>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</si>
  <si>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</si>
  <si>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</si>
  <si>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</si>
  <si>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</si>
  <si>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</si>
  <si>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</si>
  <si>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</si>
  <si>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</si>
  <si>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</si>
  <si>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</si>
  <si>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</si>
  <si>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</si>
  <si>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</si>
  <si>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</si>
  <si>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</si>
  <si>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</si>
  <si>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</si>
  <si>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</si>
  <si>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</si>
  <si>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</si>
  <si>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</si>
  <si>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</si>
  <si>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</si>
  <si>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</si>
  <si>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</si>
  <si>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</si>
  <si>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</si>
  <si>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</si>
  <si>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</si>
  <si>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</si>
  <si>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</si>
  <si>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</si>
  <si>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</si>
  <si>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</si>
  <si>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</si>
  <si>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</si>
  <si>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</si>
  <si>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</si>
  <si>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</si>
  <si>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</si>
  <si>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</si>
  <si>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</si>
  <si>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</si>
  <si>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</si>
  <si>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</si>
  <si>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</si>
  <si>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</si>
  <si>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</si>
  <si>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</si>
  <si>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</si>
  <si>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</si>
  <si>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</si>
  <si>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</si>
  <si>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</si>
  <si>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</si>
  <si>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</si>
  <si>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</si>
  <si>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</si>
  <si>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</si>
  <si>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</si>
  <si>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</si>
  <si>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</si>
  <si>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</si>
  <si>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</si>
  <si>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</si>
  <si>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</si>
  <si>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</si>
  <si>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</si>
  <si>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</si>
  <si>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</si>
  <si>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</si>
  <si>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</si>
  <si>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</si>
  <si>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</si>
  <si>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</si>
  <si>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</si>
  <si>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</si>
  <si>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</si>
  <si>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</si>
  <si>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</si>
  <si>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</si>
  <si>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</si>
  <si>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</si>
  <si>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</si>
  <si>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</si>
  <si>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</si>
  <si>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</si>
  <si>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</si>
  <si>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</si>
  <si>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</si>
  <si>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</si>
  <si>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</si>
  <si>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</si>
  <si>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</si>
  <si>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</si>
  <si>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</si>
  <si>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</si>
  <si>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</si>
  <si>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</si>
  <si>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</si>
  <si>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</si>
  <si>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</si>
  <si>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</si>
  <si>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</si>
  <si>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</si>
  <si>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</si>
  <si>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</si>
  <si>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</si>
  <si>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</si>
  <si>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</si>
  <si>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</si>
  <si>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</si>
  <si>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</si>
  <si>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</si>
  <si>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</si>
  <si>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</si>
  <si>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</si>
  <si>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</si>
  <si>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</si>
  <si>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</si>
  <si>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</si>
  <si>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</si>
  <si>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</si>
  <si>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</si>
  <si>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</si>
  <si>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</si>
  <si>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</si>
  <si>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</si>
  <si>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</si>
  <si>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</si>
  <si>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</si>
  <si>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</si>
  <si>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</si>
  <si>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</si>
  <si>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</si>
  <si>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</si>
  <si>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</si>
  <si>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</si>
  <si>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</si>
  <si>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</si>
  <si>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</si>
  <si>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</si>
  <si>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</si>
  <si>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</si>
  <si>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</si>
  <si>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</si>
  <si>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</si>
  <si>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</si>
  <si>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</si>
  <si>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</si>
  <si>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</si>
  <si>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</si>
  <si>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</si>
  <si>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</si>
  <si>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</si>
  <si>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</si>
  <si>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</si>
  <si>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</si>
  <si>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</si>
  <si>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</si>
  <si>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</si>
  <si>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</si>
  <si>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</si>
  <si>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</si>
  <si>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</si>
  <si>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</si>
  <si>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</si>
  <si>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</si>
  <si>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</si>
  <si>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</si>
  <si>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</si>
  <si>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</si>
  <si>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</si>
  <si>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</si>
  <si>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</si>
  <si>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</si>
  <si>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</si>
  <si>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</si>
  <si>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</si>
  <si>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</si>
  <si>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</si>
  <si>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</si>
  <si>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</si>
  <si>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</si>
  <si>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</si>
  <si>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</si>
  <si>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</si>
  <si>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</si>
  <si>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</si>
  <si>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</si>
  <si>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</si>
  <si>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</si>
  <si>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</si>
  <si>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</si>
  <si>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</si>
  <si>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</si>
  <si>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</si>
  <si>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</si>
  <si>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</si>
  <si>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</si>
  <si>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</si>
  <si>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</si>
  <si>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</si>
  <si>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</si>
  <si>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</si>
  <si>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</si>
  <si>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</si>
  <si>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</si>
  <si>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</si>
  <si>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</si>
  <si>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</si>
  <si>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</si>
  <si>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</si>
  <si>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</si>
  <si>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</si>
  <si>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</si>
  <si>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</si>
  <si>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</si>
  <si>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</si>
  <si>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</si>
  <si>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</si>
  <si>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</si>
  <si>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</si>
  <si>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</si>
  <si>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</si>
  <si>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</si>
  <si>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</si>
  <si>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</si>
  <si>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</si>
  <si>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</si>
  <si>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</si>
  <si>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</si>
  <si>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</si>
  <si>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</si>
  <si>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</si>
  <si>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</si>
  <si>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</si>
  <si>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</si>
  <si>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</si>
  <si>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</si>
  <si>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</si>
  <si>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</si>
  <si>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</si>
  <si>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</si>
  <si>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</si>
  <si>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</si>
  <si>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</si>
  <si>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</si>
  <si>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</si>
  <si>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</si>
  <si>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</si>
  <si>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</si>
  <si>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</si>
  <si>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</si>
  <si>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</si>
  <si>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</si>
  <si>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</si>
  <si>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</si>
  <si>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</si>
  <si>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</si>
  <si>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</si>
  <si>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</si>
  <si>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</si>
  <si>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</si>
  <si>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</si>
  <si>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</si>
  <si>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</si>
  <si>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</si>
  <si>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</si>
  <si>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</si>
  <si>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</si>
  <si>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</si>
  <si>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</si>
  <si>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</si>
  <si>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</si>
  <si>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</si>
  <si>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</si>
  <si>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</si>
  <si>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</si>
  <si>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</si>
  <si>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</si>
  <si>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</si>
  <si>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</si>
  <si>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</si>
  <si>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</si>
  <si>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</si>
  <si>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</si>
  <si>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</si>
  <si>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</si>
  <si>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</si>
  <si>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</si>
  <si>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</si>
  <si>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</si>
  <si>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</si>
  <si>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</si>
  <si>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</si>
  <si>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</si>
  <si>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</si>
  <si>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</si>
  <si>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</si>
  <si>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</si>
  <si>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</si>
  <si>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</si>
  <si>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</si>
  <si>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</si>
  <si>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</si>
  <si>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</si>
  <si>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</si>
  <si>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</si>
  <si>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</si>
  <si>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</si>
  <si>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</si>
  <si>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</si>
  <si>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</si>
  <si>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</si>
  <si>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</si>
  <si>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</si>
  <si>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</si>
  <si>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</si>
  <si>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</si>
  <si>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</si>
  <si>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</si>
  <si>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</si>
  <si>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</si>
  <si>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</si>
  <si>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</si>
  <si>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</si>
  <si>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</si>
  <si>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</si>
  <si>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</si>
  <si>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</si>
  <si>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</si>
  <si>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</si>
  <si>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</si>
  <si>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</si>
  <si>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</si>
  <si>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</si>
  <si>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</si>
  <si>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</si>
  <si>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</si>
  <si>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</si>
  <si>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</si>
  <si>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</si>
  <si>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</si>
  <si>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</si>
  <si>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</si>
  <si>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</si>
  <si>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</si>
  <si>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</si>
  <si>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</si>
  <si>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</si>
  <si>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</si>
  <si>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</si>
  <si>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</si>
  <si>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</si>
  <si>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</si>
  <si>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</si>
  <si>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</si>
  <si>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</si>
  <si>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</si>
  <si>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</si>
  <si>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</si>
  <si>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</si>
  <si>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</si>
  <si>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</si>
  <si>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</si>
  <si>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</si>
  <si>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</si>
  <si>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</si>
  <si>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</si>
  <si>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</si>
  <si>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</si>
  <si>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</si>
  <si>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</si>
  <si>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</si>
  <si>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</si>
  <si>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</si>
  <si>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</si>
  <si>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</si>
  <si>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</si>
  <si>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</si>
  <si>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</si>
  <si>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</si>
  <si>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</si>
  <si>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</si>
  <si>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</si>
  <si>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</si>
  <si>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</si>
  <si>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</si>
  <si>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</si>
  <si>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</si>
  <si>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</si>
  <si>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</si>
  <si>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</si>
  <si>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</si>
  <si>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</si>
  <si>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</si>
  <si>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</si>
  <si>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</si>
  <si>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</si>
  <si>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</si>
  <si>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</si>
  <si>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</si>
  <si>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</si>
  <si>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</si>
  <si>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</si>
  <si>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</si>
  <si>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</si>
  <si>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</si>
  <si>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</si>
  <si>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</si>
  <si>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</si>
  <si>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</si>
  <si>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</si>
  <si>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</si>
  <si>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</si>
  <si>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</si>
  <si>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</si>
  <si>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</si>
  <si>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</si>
  <si>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</si>
  <si>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</si>
  <si>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</si>
  <si>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</si>
  <si>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</si>
  <si>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</si>
  <si>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</si>
  <si>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</si>
  <si>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</si>
  <si>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</si>
  <si>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</si>
  <si>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</si>
  <si>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</si>
  <si>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</si>
  <si>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</si>
  <si>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</si>
  <si>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</si>
  <si>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</si>
  <si>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</si>
  <si>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</si>
  <si>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</si>
  <si>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</si>
  <si>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</si>
  <si>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</si>
  <si>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</si>
  <si>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</si>
  <si>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</si>
  <si>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</si>
  <si>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</si>
  <si>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</si>
  <si>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</si>
  <si>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</si>
  <si>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</si>
  <si>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</si>
  <si>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</si>
  <si>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</si>
  <si>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</si>
  <si>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</si>
  <si>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</si>
  <si>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</si>
  <si>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</si>
  <si>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</si>
  <si>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</si>
  <si>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</si>
  <si>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</si>
  <si>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</si>
  <si>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</si>
  <si>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</si>
  <si>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</si>
  <si>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</si>
  <si>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</si>
  <si>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</si>
  <si>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</si>
  <si>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</si>
  <si>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</si>
  <si>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</si>
  <si>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</si>
  <si>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</si>
  <si>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</si>
  <si>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</si>
  <si>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</si>
  <si>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</si>
  <si>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</si>
  <si>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</si>
  <si>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</si>
  <si>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</si>
  <si>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</si>
  <si>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</si>
  <si>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</si>
  <si>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</si>
  <si>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</si>
  <si>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</si>
  <si>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</si>
  <si>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</si>
  <si>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</si>
  <si>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</si>
  <si>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</si>
  <si>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</si>
  <si>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</si>
  <si>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</si>
  <si>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</si>
  <si>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</si>
  <si>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</si>
  <si>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</si>
  <si>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</si>
  <si>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</si>
  <si>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</si>
  <si>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</si>
  <si>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</si>
  <si>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</si>
  <si>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</si>
  <si>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</si>
  <si>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</si>
  <si>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</si>
  <si>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</si>
  <si>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</si>
  <si>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</si>
  <si>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</si>
  <si>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</si>
  <si>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</si>
  <si>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</si>
  <si>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</si>
  <si>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</si>
  <si>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</si>
  <si>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</si>
  <si>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</si>
  <si>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</si>
  <si>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</si>
  <si>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</si>
  <si>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</si>
  <si>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</si>
  <si>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</si>
  <si>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</si>
  <si>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</si>
  <si>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</si>
  <si>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</si>
  <si>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</si>
  <si>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</si>
  <si>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</si>
  <si>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</si>
  <si>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</si>
  <si>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</si>
  <si>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</si>
  <si>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</si>
  <si>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</si>
  <si>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</si>
  <si>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</si>
  <si>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</si>
  <si>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</si>
  <si>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</si>
  <si>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</si>
  <si>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</si>
  <si>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</si>
  <si>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</si>
  <si>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</si>
  <si>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</si>
  <si>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</si>
  <si>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</si>
  <si>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</si>
  <si>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</si>
  <si>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</si>
  <si>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</si>
  <si>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</si>
  <si>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</si>
  <si>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</si>
  <si>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</si>
  <si>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</si>
  <si>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</si>
  <si>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</si>
  <si>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</si>
  <si>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</si>
  <si>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</si>
  <si>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</si>
  <si>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</si>
  <si>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</si>
  <si>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</si>
  <si>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</si>
  <si>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</si>
  <si>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</si>
  <si>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</si>
  <si>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</si>
  <si>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</si>
  <si>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</si>
  <si>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</si>
  <si>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</si>
  <si>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</si>
  <si>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</si>
  <si>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</si>
  <si>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</si>
  <si>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</si>
  <si>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</si>
  <si>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</si>
  <si>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</si>
  <si>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</si>
  <si>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</si>
  <si>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</si>
  <si>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</si>
  <si>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</si>
  <si>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</si>
  <si>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</si>
  <si>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</si>
  <si>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</si>
  <si>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</si>
  <si>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</si>
  <si>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</si>
  <si>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</si>
  <si>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</si>
  <si>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</si>
  <si>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</si>
  <si>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</si>
  <si>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</si>
  <si>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</si>
  <si>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</si>
  <si>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</si>
  <si>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</si>
  <si>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</si>
  <si>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</si>
  <si>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</si>
  <si>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</si>
  <si>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</si>
  <si>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</si>
  <si>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</si>
  <si>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</si>
  <si>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</si>
  <si>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</si>
  <si>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</si>
  <si>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</si>
  <si>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</si>
  <si>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</si>
  <si>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</si>
  <si>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</si>
  <si>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</si>
  <si>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</si>
  <si>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</si>
  <si>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</si>
  <si>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</si>
  <si>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</si>
  <si>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</si>
  <si>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</si>
  <si>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</si>
  <si>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</si>
  <si>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</si>
  <si>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</si>
  <si>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</si>
  <si>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</si>
  <si>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</si>
  <si>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</si>
  <si>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</si>
  <si>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</si>
  <si>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</si>
  <si>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</si>
  <si>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</si>
  <si>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</si>
  <si>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</si>
  <si>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</si>
  <si>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</si>
  <si>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</si>
  <si>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</si>
  <si>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</si>
  <si>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</si>
  <si>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</si>
  <si>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</si>
  <si>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</si>
  <si>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</si>
  <si>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</si>
  <si>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</si>
  <si>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</si>
  <si>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</si>
  <si>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</si>
  <si>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</si>
  <si>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</si>
  <si>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</si>
  <si>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</si>
  <si>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</si>
  <si>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</si>
  <si>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</si>
  <si>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</si>
  <si>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</si>
  <si>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</si>
  <si>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</si>
  <si>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</si>
  <si>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</si>
  <si>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</si>
  <si>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</si>
  <si>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</si>
  <si>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</si>
  <si>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</si>
  <si>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</si>
  <si>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</si>
  <si>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</si>
  <si>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</si>
  <si>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</si>
  <si>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</si>
  <si>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</si>
  <si>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</si>
  <si>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</si>
  <si>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</si>
  <si>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</si>
  <si>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</si>
  <si>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</si>
  <si>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</si>
  <si>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</si>
  <si>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</si>
  <si>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</si>
  <si>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</si>
  <si>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</si>
  <si>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</si>
  <si>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</si>
  <si>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</si>
  <si>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</si>
  <si>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</si>
  <si>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</si>
  <si>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</si>
  <si>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</si>
  <si>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</si>
  <si>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</si>
  <si>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</si>
  <si>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</si>
  <si>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</si>
  <si>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</si>
  <si>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</si>
  <si>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</si>
  <si>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</si>
  <si>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</si>
  <si>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</si>
  <si>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</si>
  <si>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</si>
  <si>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</si>
  <si>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</si>
  <si>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</si>
  <si>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</si>
  <si>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</si>
  <si>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</si>
  <si>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</si>
  <si>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</si>
  <si>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</si>
  <si>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</si>
  <si>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</si>
  <si>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</si>
  <si>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</si>
  <si>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</si>
  <si>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</si>
  <si>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</si>
  <si>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</si>
  <si>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</si>
  <si>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</si>
  <si>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</si>
  <si>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</si>
  <si>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</si>
  <si>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</si>
  <si>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</si>
  <si>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</si>
  <si>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</si>
  <si>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</si>
  <si>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</si>
  <si>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</si>
  <si>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</si>
  <si>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</si>
  <si>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</si>
  <si>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</si>
  <si>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</si>
  <si>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</si>
  <si>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</si>
  <si>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</si>
  <si>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</si>
  <si>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</si>
  <si>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</si>
  <si>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</si>
  <si>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</si>
  <si>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</si>
  <si>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</si>
  <si>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</si>
  <si>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</si>
  <si>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</si>
  <si>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</si>
  <si>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</si>
  <si>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</si>
  <si>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</si>
  <si>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</si>
  <si>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</si>
  <si>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</si>
  <si>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</si>
  <si>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</si>
  <si>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</si>
  <si>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</si>
  <si>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</si>
  <si>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</si>
  <si>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</si>
  <si>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</si>
  <si>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</si>
  <si>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</si>
  <si>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</si>
  <si>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</si>
  <si>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</si>
  <si>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</si>
  <si>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</si>
  <si>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</si>
  <si>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</si>
  <si>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</si>
  <si>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</si>
  <si>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</si>
  <si>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</si>
  <si>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</si>
  <si>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</si>
  <si>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</si>
  <si>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</si>
  <si>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</si>
  <si>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</si>
  <si>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</si>
  <si>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</si>
  <si>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</si>
  <si>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</si>
  <si>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</si>
  <si>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</si>
  <si>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</si>
  <si>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</si>
  <si>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</si>
  <si>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</si>
  <si>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</si>
  <si>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</si>
  <si>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</si>
  <si>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</si>
  <si>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</si>
  <si>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</si>
  <si>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</si>
  <si>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</si>
  <si>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</si>
  <si>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</si>
  <si>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</si>
  <si>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</si>
  <si>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</si>
  <si>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</si>
  <si>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</si>
  <si>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</si>
  <si>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</si>
  <si>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</si>
  <si>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</si>
  <si>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</si>
  <si>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</si>
  <si>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</si>
  <si>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</si>
  <si>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</si>
  <si>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</si>
  <si>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</si>
  <si>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</si>
  <si>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</si>
  <si>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</si>
  <si>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</si>
  <si>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</si>
  <si>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</si>
  <si>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</si>
  <si>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</si>
  <si>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</si>
  <si>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</si>
  <si>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</si>
  <si>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</si>
  <si>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</si>
  <si>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</si>
  <si>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</si>
  <si>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</si>
  <si>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</si>
  <si>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</si>
  <si>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</si>
  <si>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</si>
  <si>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</si>
  <si>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</si>
  <si>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</si>
  <si>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</si>
  <si>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</si>
  <si>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</si>
  <si>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</si>
  <si>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</si>
  <si>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</si>
  <si>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</si>
  <si>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</si>
  <si>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</si>
  <si>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</si>
  <si>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</si>
  <si>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</si>
  <si>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</si>
  <si>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</si>
  <si>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</si>
  <si>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</si>
  <si>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</si>
  <si>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</si>
  <si>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</si>
  <si>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</si>
  <si>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</si>
  <si>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</si>
  <si>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</si>
  <si>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</si>
  <si>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</si>
  <si>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</si>
  <si>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</si>
  <si>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</si>
  <si>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</si>
  <si>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</si>
  <si>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</si>
  <si>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</si>
  <si>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</si>
  <si>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</si>
  <si>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</si>
  <si>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</si>
  <si>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</si>
  <si>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</si>
  <si>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</si>
  <si>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</si>
  <si>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</si>
  <si>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</si>
  <si>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</si>
  <si>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</si>
  <si>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</si>
  <si>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</si>
  <si>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</si>
  <si>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</si>
  <si>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</si>
  <si>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</si>
  <si>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</si>
  <si>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</si>
  <si>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</si>
  <si>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</si>
  <si>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</si>
  <si>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</si>
  <si>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</si>
  <si>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</si>
  <si>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</si>
  <si>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</si>
  <si>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</si>
  <si>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</si>
  <si>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</si>
  <si>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</si>
  <si>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</si>
  <si>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</si>
  <si>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</si>
  <si>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</si>
  <si>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</si>
  <si>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</si>
  <si>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</si>
  <si>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</si>
  <si>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</si>
  <si>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</si>
  <si>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</si>
  <si>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</si>
  <si>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</si>
  <si>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</si>
  <si>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</si>
  <si>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</si>
  <si>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</si>
  <si>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</si>
  <si>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</si>
  <si>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</si>
  <si>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</si>
  <si>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</si>
  <si>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</si>
  <si>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</si>
  <si>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</si>
  <si>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</si>
  <si>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</si>
  <si>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</si>
  <si>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</si>
  <si>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</si>
  <si>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</si>
  <si>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</si>
  <si>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</si>
  <si>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</si>
  <si>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</si>
  <si>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</si>
  <si>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</si>
  <si>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</si>
  <si>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</si>
  <si>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</si>
  <si>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</si>
  <si>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</si>
  <si>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</si>
  <si>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</si>
  <si>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</si>
  <si>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</si>
  <si>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</si>
  <si>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</si>
  <si>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</si>
  <si>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</si>
  <si>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</si>
  <si>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</si>
  <si>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</si>
  <si>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</si>
  <si>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</si>
  <si>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</si>
  <si>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</si>
  <si>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</si>
  <si>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</si>
  <si>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</si>
  <si>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</si>
  <si>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</si>
  <si>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</si>
  <si>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</si>
  <si>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</si>
  <si>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</si>
  <si>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</si>
  <si>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</si>
  <si>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</si>
  <si>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</si>
  <si>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</si>
  <si>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</si>
  <si>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</si>
  <si>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</si>
  <si>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</si>
  <si>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</si>
  <si>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</si>
  <si>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</si>
  <si>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</si>
  <si>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</si>
  <si>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</si>
  <si>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</si>
  <si>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</si>
  <si>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</si>
  <si>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</si>
  <si>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</si>
  <si>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</si>
  <si>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</si>
  <si>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</si>
  <si>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</si>
  <si>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</si>
  <si>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</si>
  <si>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</si>
  <si>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</si>
  <si>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</si>
  <si>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</si>
  <si>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</si>
  <si>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</si>
  <si>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</si>
  <si>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</si>
  <si>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</si>
  <si>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</si>
  <si>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</si>
  <si>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</si>
  <si>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</si>
  <si>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</si>
  <si>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</si>
  <si>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</si>
  <si>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</si>
  <si>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</si>
  <si>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</si>
  <si>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</si>
  <si>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</si>
  <si>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</si>
  <si>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</si>
  <si>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</si>
  <si>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</si>
  <si>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</si>
  <si>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</si>
  <si>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</si>
  <si>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</si>
  <si>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</si>
  <si>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</si>
  <si>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</si>
  <si>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</si>
  <si>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</si>
  <si>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</si>
  <si>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</si>
  <si>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</si>
  <si>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</si>
  <si>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</si>
  <si>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</si>
  <si>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</si>
  <si>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</si>
  <si>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</si>
  <si>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</si>
  <si>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</si>
  <si>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</si>
  <si>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</si>
  <si>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</si>
  <si>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</si>
  <si>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</si>
  <si>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</si>
  <si>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</si>
  <si>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</si>
  <si>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</si>
  <si>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</si>
  <si>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</si>
  <si>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</si>
  <si>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</si>
  <si>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</si>
  <si>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</si>
  <si>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</si>
  <si>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</si>
  <si>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</si>
  <si>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</si>
  <si>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</si>
  <si>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</si>
  <si>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</si>
  <si>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</si>
  <si>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</si>
  <si>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</si>
  <si>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</si>
  <si>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</si>
  <si>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</si>
  <si>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</si>
  <si>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</si>
  <si>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</si>
  <si>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</si>
  <si>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</si>
  <si>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</si>
  <si>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</si>
  <si>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</si>
  <si>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</si>
  <si>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</si>
  <si>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</si>
  <si>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</si>
  <si>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</si>
  <si>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</si>
  <si>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</si>
  <si>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</si>
  <si>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</si>
  <si>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</si>
  <si>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</si>
  <si>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</si>
  <si>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</si>
  <si>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</si>
  <si>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</si>
  <si>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</si>
  <si>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</si>
  <si>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</si>
  <si>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</si>
  <si>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</si>
  <si>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</si>
  <si>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</si>
  <si>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</si>
  <si>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</si>
  <si>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</si>
  <si>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</si>
  <si>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</si>
  <si>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</si>
  <si>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</si>
  <si>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</si>
  <si>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</si>
  <si>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</si>
  <si>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</si>
  <si>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</si>
  <si>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</si>
  <si>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</si>
  <si>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</si>
  <si>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</si>
  <si>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</si>
  <si>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</si>
  <si>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</si>
  <si>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</si>
  <si>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</si>
  <si>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</si>
  <si>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</si>
  <si>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</si>
  <si>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</si>
  <si>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</si>
  <si>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</si>
  <si>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</si>
  <si>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</si>
  <si>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</si>
  <si>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</si>
  <si>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</si>
  <si>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</si>
  <si>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</si>
  <si>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</si>
  <si>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</si>
  <si>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</si>
  <si>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</si>
  <si>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</si>
  <si>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</si>
  <si>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</si>
  <si>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</si>
  <si>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</si>
  <si>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</si>
  <si>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</si>
  <si>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</si>
  <si>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</si>
  <si>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</si>
  <si>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</si>
  <si>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</si>
  <si>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</si>
  <si>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</si>
  <si>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</si>
  <si>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</si>
  <si>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</si>
  <si>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</si>
  <si>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</si>
  <si>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</si>
  <si>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</si>
  <si>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</si>
  <si>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</si>
  <si>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</si>
  <si>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</si>
  <si>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</si>
  <si>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</si>
  <si>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</si>
  <si>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</si>
  <si>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</si>
  <si>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</si>
  <si>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</si>
  <si>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</si>
  <si>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</si>
  <si>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</si>
  <si>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</si>
  <si>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</si>
  <si>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</si>
  <si>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</si>
  <si>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</si>
  <si>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</si>
  <si>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</si>
  <si>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</si>
  <si>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</si>
  <si>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</si>
  <si>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</si>
  <si>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</si>
  <si>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</si>
  <si>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</si>
  <si>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</si>
  <si>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</si>
  <si>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</si>
  <si>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</si>
  <si>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</si>
  <si>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</si>
  <si>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</si>
  <si>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</si>
  <si>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</si>
  <si>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</si>
  <si>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</si>
  <si>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</si>
  <si>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</si>
  <si>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</si>
  <si>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</si>
  <si>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</si>
  <si>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</si>
  <si>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</si>
  <si>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</si>
  <si>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</si>
  <si>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</si>
  <si>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</si>
  <si>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</si>
  <si>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</si>
  <si>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</si>
  <si>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</si>
  <si>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</si>
  <si>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</si>
  <si>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</si>
  <si>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</si>
  <si>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</si>
  <si>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</si>
  <si>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</si>
  <si>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</si>
  <si>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</si>
  <si>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</si>
  <si>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</si>
  <si>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</si>
  <si>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</si>
  <si>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</si>
  <si>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</si>
  <si>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</si>
  <si>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</si>
  <si>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</si>
  <si>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</si>
  <si>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</si>
  <si>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</si>
  <si>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</si>
  <si>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</si>
  <si>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</si>
  <si>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</si>
  <si>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</si>
  <si>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</si>
  <si>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</si>
  <si>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</si>
  <si>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</si>
  <si>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</si>
  <si>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</si>
  <si>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</si>
  <si>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</si>
  <si>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</si>
  <si>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</si>
  <si>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</si>
  <si>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</si>
  <si>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</si>
  <si>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</si>
  <si>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</si>
  <si>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</si>
  <si>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</si>
  <si>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</si>
  <si>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</si>
  <si>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</si>
  <si>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</si>
  <si>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</si>
  <si>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</si>
  <si>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</si>
  <si>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</si>
  <si>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</si>
  <si>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</si>
  <si>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</si>
  <si>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</si>
  <si>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</si>
  <si>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</si>
  <si>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</si>
  <si>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</si>
  <si>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</si>
  <si>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</si>
  <si>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</si>
  <si>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</si>
  <si>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</si>
  <si>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</si>
  <si>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</si>
  <si>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</si>
  <si>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</si>
  <si>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</si>
  <si>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</si>
  <si>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</si>
  <si>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</si>
  <si>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</si>
  <si>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</si>
  <si>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</si>
  <si>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</si>
  <si>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</si>
  <si>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</si>
  <si>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</si>
  <si>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</si>
  <si>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</si>
  <si>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</si>
  <si>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</si>
  <si>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</si>
  <si>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</si>
  <si>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</si>
  <si>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</si>
  <si>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</si>
  <si>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</si>
  <si>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</si>
  <si>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</si>
  <si>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</si>
  <si>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</si>
  <si>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</si>
  <si>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</si>
  <si>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</si>
  <si>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</si>
  <si>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</si>
  <si>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</si>
  <si>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</si>
  <si>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</si>
  <si>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</si>
  <si>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</si>
  <si>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</si>
  <si>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</si>
  <si>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</si>
  <si>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</si>
  <si>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</si>
  <si>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</si>
  <si>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</si>
  <si>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</si>
  <si>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</si>
  <si>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</si>
  <si>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</si>
  <si>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</si>
  <si>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</si>
  <si>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</si>
  <si>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</si>
  <si>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</si>
  <si>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</si>
  <si>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</si>
  <si>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</si>
  <si>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</si>
  <si>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</si>
  <si>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</si>
  <si>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</si>
  <si>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</si>
  <si>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</si>
  <si>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</si>
  <si>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</si>
  <si>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</si>
  <si>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</si>
  <si>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</si>
  <si>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</si>
  <si>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</si>
  <si>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</si>
  <si>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</si>
  <si>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</si>
  <si>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</si>
  <si>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</si>
  <si>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</si>
  <si>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</si>
  <si>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</si>
  <si>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</si>
  <si>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</si>
  <si>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</si>
  <si>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</si>
  <si>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</si>
  <si>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</si>
  <si>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</si>
  <si>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</si>
  <si>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</si>
  <si>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</si>
  <si>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</si>
  <si>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</si>
  <si>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</si>
  <si>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</si>
  <si>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</si>
  <si>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</si>
  <si>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</si>
  <si>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</si>
  <si>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</si>
  <si>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</si>
  <si>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</si>
  <si>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</si>
  <si>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</si>
  <si>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</si>
  <si>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</si>
  <si>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</si>
  <si>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</si>
  <si>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</si>
  <si>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</si>
  <si>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</si>
  <si>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</si>
  <si>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</si>
  <si>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</si>
  <si>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</si>
  <si>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</si>
  <si>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</si>
  <si>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</si>
  <si>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</si>
  <si>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</si>
  <si>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</si>
  <si>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</si>
  <si>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</si>
  <si>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</si>
  <si>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</si>
  <si>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</si>
  <si>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</si>
  <si>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</si>
  <si>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</si>
  <si>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</si>
  <si>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</si>
  <si>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</si>
  <si>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</si>
  <si>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</si>
  <si>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</si>
  <si>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</si>
  <si>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</si>
  <si>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</si>
  <si>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</si>
  <si>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</si>
  <si>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</si>
  <si>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</si>
  <si>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</si>
  <si>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</si>
  <si>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</si>
  <si>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</si>
  <si>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</si>
  <si>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</si>
  <si>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</si>
  <si>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</si>
  <si>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</si>
  <si>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</si>
  <si>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</si>
  <si>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</si>
  <si>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</si>
  <si>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</si>
  <si>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</si>
  <si>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</si>
  <si>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</si>
  <si>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</si>
  <si>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</si>
  <si>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</si>
  <si>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</si>
  <si>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</si>
  <si>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</si>
  <si>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</si>
  <si>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</si>
  <si>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</si>
  <si>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</si>
  <si>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</si>
  <si>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</si>
  <si>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</si>
  <si>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</si>
  <si>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</si>
  <si>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</si>
  <si>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</si>
  <si>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</si>
  <si>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</si>
  <si>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</si>
  <si>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</si>
  <si>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</si>
  <si>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</si>
  <si>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</si>
  <si>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</si>
  <si>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</si>
  <si>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</si>
  <si>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</si>
  <si>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</si>
  <si>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</si>
  <si>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</si>
  <si>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</si>
  <si>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</si>
  <si>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</si>
  <si>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</si>
  <si>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</si>
  <si>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</si>
  <si>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</si>
  <si>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</si>
  <si>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</si>
  <si>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</si>
  <si>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</si>
  <si>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</si>
  <si>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</si>
  <si>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</si>
  <si>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</si>
  <si>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</si>
  <si>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</si>
  <si>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</si>
  <si>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</si>
  <si>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</si>
  <si>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</si>
  <si>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</si>
  <si>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</si>
  <si>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</si>
  <si>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</si>
  <si>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</si>
  <si>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</si>
  <si>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</si>
  <si>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</si>
  <si>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</si>
  <si>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</si>
  <si>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</si>
  <si>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</si>
  <si>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</si>
  <si>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</si>
  <si>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</si>
  <si>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</si>
  <si>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</si>
  <si>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</si>
  <si>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</si>
  <si>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</si>
  <si>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</si>
  <si>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</si>
  <si>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</si>
  <si>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</si>
  <si>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</si>
  <si>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</si>
  <si>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</si>
  <si>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</si>
  <si>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</si>
  <si>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</si>
  <si>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</si>
  <si>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</si>
  <si>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</si>
  <si>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</si>
  <si>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</si>
  <si>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</si>
  <si>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</si>
  <si>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</si>
  <si>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</si>
  <si>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</si>
  <si>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</si>
  <si>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</si>
  <si>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</si>
  <si>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</si>
  <si>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</si>
  <si>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</si>
  <si>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</si>
  <si>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</si>
  <si>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</si>
  <si>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</si>
  <si>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</si>
  <si>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</si>
  <si>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</si>
  <si>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</si>
  <si>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</si>
  <si>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</si>
  <si>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</si>
  <si>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</si>
  <si>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</si>
  <si>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</si>
  <si>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</si>
  <si>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</si>
  <si>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</si>
  <si>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</si>
  <si>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</si>
  <si>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</si>
  <si>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</si>
  <si>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</si>
  <si>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</si>
  <si>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</si>
  <si>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</si>
  <si>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</si>
  <si>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</si>
  <si>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</si>
  <si>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</si>
  <si>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</si>
  <si>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</si>
  <si>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</si>
  <si>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</si>
  <si>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</si>
  <si>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</si>
  <si>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</si>
  <si>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</si>
  <si>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</si>
  <si>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</si>
  <si>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</si>
  <si>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</si>
  <si>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</si>
  <si>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</si>
  <si>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</si>
  <si>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</si>
  <si>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</si>
  <si>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</si>
  <si>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</si>
  <si>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</si>
  <si>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</si>
  <si>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</si>
  <si>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</si>
  <si>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</si>
  <si>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</si>
  <si>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</si>
  <si>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</si>
  <si>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</si>
  <si>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</si>
  <si>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</si>
  <si>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</si>
  <si>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</si>
  <si>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</si>
  <si>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</si>
  <si>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</si>
  <si>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</si>
  <si>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</si>
  <si>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</si>
  <si>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</si>
  <si>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</si>
  <si>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</si>
  <si>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</si>
  <si>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</si>
  <si>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</si>
  <si>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</si>
  <si>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</si>
  <si>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</si>
  <si>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</si>
  <si>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</si>
  <si>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</si>
  <si>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</si>
  <si>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</si>
  <si>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</si>
  <si>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</si>
  <si>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</si>
  <si>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</si>
  <si>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</si>
  <si>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</si>
  <si>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</si>
  <si>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</si>
  <si>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</si>
  <si>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</si>
  <si>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</si>
  <si>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</si>
  <si>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</si>
  <si>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</si>
  <si>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</si>
  <si>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</si>
  <si>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</si>
  <si>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</si>
  <si>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</si>
  <si>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</si>
  <si>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</si>
  <si>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</si>
  <si>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</si>
  <si>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</si>
  <si>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</si>
  <si>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</si>
  <si>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</si>
  <si>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</si>
  <si>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</si>
  <si>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</si>
  <si>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</si>
  <si>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</si>
  <si>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</si>
  <si>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</si>
  <si>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</si>
  <si>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</si>
  <si>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</si>
  <si>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</si>
  <si>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</si>
  <si>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</si>
  <si>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</si>
  <si>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</si>
  <si>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</si>
  <si>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</si>
  <si>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</si>
  <si>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</si>
  <si>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</si>
  <si>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</si>
  <si>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</si>
  <si>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</si>
  <si>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</si>
  <si>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</si>
  <si>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</si>
  <si>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</si>
  <si>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</si>
  <si>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</si>
  <si>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</si>
  <si>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</si>
  <si>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</si>
  <si>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</si>
  <si>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</si>
  <si>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</si>
  <si>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</si>
  <si>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</si>
  <si>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</si>
  <si>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</si>
  <si>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</si>
  <si>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</si>
  <si>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</si>
  <si>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</si>
  <si>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</si>
  <si>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</si>
  <si>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</si>
  <si>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</si>
  <si>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</si>
  <si>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</si>
  <si>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</si>
  <si>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</si>
  <si>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</si>
  <si>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</si>
  <si>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</si>
  <si>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</si>
  <si>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</si>
  <si>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</si>
  <si>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</si>
  <si>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</si>
  <si>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</si>
  <si>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</si>
  <si>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</si>
  <si>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</si>
  <si>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</si>
  <si>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</si>
  <si>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</si>
  <si>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</si>
  <si>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</si>
  <si>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</si>
  <si>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</si>
  <si>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</si>
  <si>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</si>
  <si>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</si>
  <si>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</si>
  <si>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</si>
  <si>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</si>
  <si>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</si>
  <si>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</si>
  <si>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</si>
  <si>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</si>
  <si>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</si>
  <si>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</si>
  <si>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</si>
  <si>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</si>
  <si>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</si>
  <si>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</si>
  <si>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</si>
  <si>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</si>
  <si>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</si>
  <si>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</si>
  <si>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</si>
  <si>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</si>
  <si>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</si>
  <si>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</si>
  <si>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</si>
  <si>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</si>
  <si>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</si>
  <si>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</si>
  <si>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</si>
  <si>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</si>
  <si>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</si>
  <si>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</si>
  <si>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</si>
  <si>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</si>
  <si>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</si>
  <si>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</si>
  <si>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</si>
  <si>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</si>
  <si>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</si>
  <si>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</si>
  <si>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</si>
  <si>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</si>
  <si>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</si>
  <si>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</si>
  <si>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</si>
  <si>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</si>
  <si>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</si>
  <si>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</si>
  <si>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</si>
  <si>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</si>
  <si>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</si>
  <si>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</si>
  <si>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</si>
  <si>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</si>
  <si>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</si>
  <si>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</si>
  <si>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</si>
  <si>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</si>
  <si>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</si>
  <si>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</si>
  <si>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</si>
  <si>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</si>
  <si>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</si>
  <si>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</si>
  <si>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</si>
  <si>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</si>
  <si>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</si>
  <si>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</si>
  <si>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</si>
  <si>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</si>
  <si>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</si>
  <si>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</si>
  <si>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</si>
  <si>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</si>
  <si>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</si>
  <si>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</si>
  <si>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</si>
  <si>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</si>
  <si>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</si>
  <si>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</si>
  <si>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</si>
  <si>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</si>
  <si>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</si>
  <si>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</si>
  <si>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</si>
  <si>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</si>
  <si>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</si>
  <si>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</si>
  <si>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</si>
  <si>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</si>
  <si>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</si>
  <si>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</si>
  <si>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</si>
  <si>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</si>
  <si>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</si>
  <si>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</si>
  <si>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</si>
  <si>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</si>
  <si>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</si>
  <si>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</si>
  <si>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</si>
  <si>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</si>
  <si>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</si>
  <si>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</si>
  <si>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</si>
  <si>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</si>
  <si>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</si>
  <si>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</si>
  <si>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</si>
  <si>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</si>
  <si>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</si>
  <si>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</si>
  <si>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</si>
  <si>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</si>
  <si>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</si>
  <si>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</si>
  <si>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</si>
  <si>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</si>
  <si>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</si>
  <si>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</si>
  <si>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</si>
  <si>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</si>
  <si>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</si>
  <si>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</si>
  <si>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</si>
  <si>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</si>
  <si>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</si>
  <si>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</si>
  <si>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</si>
  <si>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</si>
  <si>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</si>
  <si>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</si>
  <si>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</si>
  <si>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</si>
  <si>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</si>
  <si>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</si>
  <si>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</si>
  <si>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</si>
  <si>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</si>
  <si>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</si>
  <si>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</si>
  <si>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</si>
  <si>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</si>
  <si>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</si>
  <si>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</si>
  <si>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</si>
  <si>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</si>
  <si>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</si>
  <si>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</si>
  <si>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</si>
  <si>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</si>
  <si>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</si>
  <si>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</si>
  <si>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</si>
  <si>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</si>
  <si>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</si>
  <si>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</si>
  <si>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</si>
  <si>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</si>
  <si>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</si>
  <si>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</si>
  <si>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</si>
  <si>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</si>
  <si>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</si>
  <si>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</si>
  <si>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</si>
  <si>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</si>
  <si>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</si>
  <si>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</si>
  <si>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</si>
  <si>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</si>
  <si>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</si>
  <si>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</si>
  <si>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</si>
  <si>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</si>
  <si>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</si>
  <si>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</si>
  <si>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</si>
  <si>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</si>
  <si>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</si>
  <si>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</si>
  <si>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</si>
  <si>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</si>
  <si>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</si>
  <si>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</si>
  <si>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</si>
  <si>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</si>
  <si>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</si>
  <si>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</si>
  <si>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</si>
  <si>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</si>
  <si>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</si>
  <si>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</si>
  <si>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</si>
  <si>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</si>
  <si>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</si>
  <si>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</si>
  <si>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</si>
  <si>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</si>
  <si>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</si>
  <si>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</si>
  <si>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</si>
  <si>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</si>
  <si>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</si>
  <si>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</si>
  <si>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</si>
  <si>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</si>
  <si>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</si>
  <si>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</si>
  <si>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</si>
  <si>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</si>
  <si>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</si>
  <si>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</si>
  <si>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</si>
  <si>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</si>
  <si>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</si>
  <si>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</si>
  <si>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</si>
  <si>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</si>
  <si>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</si>
  <si>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</si>
  <si>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</si>
  <si>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</si>
  <si>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</si>
  <si>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</si>
  <si>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</si>
  <si>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</si>
  <si>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</si>
  <si>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</si>
  <si>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</si>
  <si>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</si>
  <si>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</si>
  <si>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</si>
  <si>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</si>
  <si>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</si>
  <si>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</si>
  <si>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</si>
  <si>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</si>
  <si>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</si>
  <si>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</si>
  <si>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</si>
  <si>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</si>
  <si>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</si>
  <si>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</si>
  <si>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</si>
  <si>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</si>
  <si>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</si>
  <si>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</si>
  <si>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</si>
  <si>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</si>
  <si>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</si>
  <si>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</si>
  <si>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</si>
  <si>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</si>
  <si>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</si>
  <si>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</si>
  <si>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</si>
  <si>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</si>
  <si>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</si>
  <si>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</si>
  <si>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</si>
  <si>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</si>
  <si>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</si>
  <si>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</si>
  <si>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</si>
  <si>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</si>
  <si>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</si>
  <si>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</si>
  <si>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</si>
  <si>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</si>
  <si>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</si>
  <si>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</si>
  <si>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</si>
  <si>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</si>
  <si>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</si>
  <si>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</si>
  <si>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</si>
  <si>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</si>
  <si>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</si>
  <si>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</si>
  <si>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</si>
  <si>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</si>
  <si>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</si>
  <si>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</si>
  <si>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</si>
  <si>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</si>
  <si>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</si>
  <si>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</si>
  <si>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</si>
  <si>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</si>
  <si>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</si>
  <si>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</si>
  <si>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</si>
  <si>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</si>
  <si>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</si>
  <si>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</si>
  <si>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</si>
  <si>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</si>
  <si>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</si>
  <si>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</si>
  <si>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</si>
  <si>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</si>
  <si>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</si>
  <si>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</si>
  <si>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</si>
  <si>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</si>
  <si>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</si>
  <si>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</si>
  <si>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</si>
  <si>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</si>
  <si>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</si>
  <si>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</si>
  <si>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</si>
  <si>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</si>
  <si>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</si>
  <si>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</si>
  <si>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</si>
  <si>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</si>
  <si>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</si>
  <si>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</si>
  <si>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</si>
  <si>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</si>
  <si>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</si>
  <si>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</si>
  <si>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</si>
  <si>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</si>
  <si>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</si>
  <si>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</si>
  <si>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</si>
  <si>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</si>
  <si>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</si>
  <si>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</si>
  <si>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</si>
  <si>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</si>
  <si>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</si>
  <si>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</si>
  <si>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</si>
  <si>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</si>
  <si>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</si>
  <si>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</si>
  <si>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</si>
  <si>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</si>
  <si>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</si>
  <si>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</si>
  <si>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</si>
  <si>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</si>
  <si>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</si>
  <si>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</si>
  <si>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</si>
  <si>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</si>
  <si>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</si>
  <si>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</si>
  <si>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</si>
  <si>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</si>
  <si>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</si>
  <si>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</si>
  <si>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</si>
  <si>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</si>
  <si>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</si>
  <si>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</si>
  <si>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</si>
  <si>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</si>
  <si>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</si>
  <si>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</si>
  <si>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</si>
  <si>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</si>
  <si>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</si>
  <si>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</si>
  <si>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</si>
  <si>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</si>
  <si>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</si>
  <si>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</si>
  <si>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</si>
  <si>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</si>
  <si>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</si>
  <si>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</si>
  <si>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</si>
  <si>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</si>
  <si>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</si>
  <si>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</si>
  <si>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</si>
  <si>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</si>
  <si>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</si>
  <si>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</si>
  <si>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</si>
  <si>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</si>
  <si>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</si>
  <si>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</si>
  <si>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</si>
  <si>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</si>
  <si>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</si>
  <si>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</si>
  <si>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</si>
  <si>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</si>
  <si>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</si>
  <si>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</si>
  <si>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</si>
  <si>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</si>
  <si>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</si>
  <si>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</si>
  <si>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</si>
  <si>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</si>
  <si>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</si>
  <si>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</si>
  <si>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</si>
  <si>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</si>
  <si>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</si>
  <si>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</si>
  <si>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</si>
  <si>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</si>
  <si>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</si>
  <si>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</si>
  <si>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</si>
  <si>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</si>
  <si>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</si>
  <si>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</si>
  <si>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</si>
  <si>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</si>
  <si>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</si>
  <si>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</si>
  <si>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</si>
  <si>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</si>
  <si>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</si>
  <si>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</si>
  <si>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</si>
  <si>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</si>
  <si>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</si>
  <si>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</si>
  <si>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</si>
  <si>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</si>
  <si>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</si>
  <si>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</si>
  <si>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</si>
  <si>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</si>
  <si>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</si>
  <si>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</si>
  <si>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</si>
  <si>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</si>
  <si>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</si>
  <si>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</si>
  <si>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</si>
  <si>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</si>
  <si>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</si>
  <si>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</si>
  <si>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</si>
  <si>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</si>
  <si>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</si>
  <si>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</si>
  <si>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</si>
  <si>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</si>
  <si>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</si>
  <si>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</si>
  <si>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</si>
  <si>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</si>
  <si>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</si>
  <si>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</si>
  <si>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</si>
  <si>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</si>
  <si>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</si>
  <si>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</si>
  <si>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</si>
  <si>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</si>
  <si>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</si>
  <si>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</si>
  <si>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</si>
  <si>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</si>
  <si>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</si>
  <si>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</si>
  <si>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</si>
  <si>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</si>
  <si>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</si>
  <si>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</si>
  <si>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</si>
  <si>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</si>
  <si>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</si>
  <si>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</si>
  <si>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</si>
  <si>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</si>
  <si>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</si>
  <si>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</si>
  <si>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</si>
  <si>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</si>
  <si>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</si>
  <si>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</si>
  <si>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</si>
  <si>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</si>
  <si>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</si>
  <si>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</si>
  <si>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</si>
  <si>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</si>
  <si>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</si>
  <si>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</si>
  <si>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</si>
  <si>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</si>
  <si>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</si>
  <si>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</si>
  <si>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</si>
  <si>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</si>
  <si>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</si>
  <si>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</si>
  <si>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</si>
  <si>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</si>
  <si>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</si>
  <si>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</si>
  <si>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</si>
  <si>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</si>
  <si>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</si>
  <si>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</si>
  <si>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</si>
  <si>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</si>
  <si>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</si>
  <si>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</si>
  <si>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</si>
  <si>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</si>
  <si>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</si>
  <si>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</si>
  <si>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</si>
  <si>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</si>
  <si>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</si>
  <si>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</si>
  <si>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</si>
  <si>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</si>
  <si>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</si>
  <si>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</si>
  <si>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</si>
  <si>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</si>
  <si>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</si>
  <si>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</si>
  <si>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</si>
  <si>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</si>
  <si>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</si>
  <si>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</si>
  <si>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</si>
  <si>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</si>
  <si>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</si>
  <si>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</si>
  <si>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</si>
  <si>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</si>
  <si>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</si>
  <si>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</si>
  <si>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</si>
  <si>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</si>
  <si>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</si>
  <si>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</si>
  <si>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</si>
  <si>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</si>
  <si>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</si>
  <si>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</si>
  <si>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</si>
  <si>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</si>
  <si>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</si>
  <si>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</si>
  <si>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</si>
  <si>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</si>
  <si>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</si>
  <si>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</si>
  <si>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</si>
  <si>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</si>
  <si>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</si>
  <si>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</si>
  <si>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</si>
  <si>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</si>
  <si>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</si>
  <si>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</si>
  <si>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</si>
  <si>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</si>
  <si>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</si>
  <si>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</si>
  <si>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</si>
  <si>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</si>
  <si>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</si>
  <si>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</si>
  <si>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</si>
  <si>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</si>
  <si>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</si>
  <si>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</si>
  <si>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</si>
  <si>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</si>
  <si>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</si>
  <si>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</si>
  <si>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</si>
  <si>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</si>
  <si>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</si>
  <si>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</si>
  <si>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</si>
  <si>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</si>
  <si>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</si>
  <si>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</si>
  <si>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</si>
  <si>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</si>
  <si>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</si>
  <si>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</si>
  <si>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</si>
  <si>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</si>
  <si>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</si>
  <si>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</si>
  <si>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</si>
  <si>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</si>
  <si>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</si>
  <si>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</si>
  <si>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</si>
  <si>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</si>
  <si>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</si>
  <si>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</si>
  <si>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</si>
  <si>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</si>
  <si>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</si>
  <si>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</si>
  <si>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</si>
  <si>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</si>
  <si>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</si>
  <si>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</si>
  <si>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</si>
  <si>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</si>
  <si>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</si>
  <si>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</si>
  <si>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</si>
  <si>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</si>
  <si>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</si>
  <si>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</si>
  <si>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</si>
  <si>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</si>
  <si>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</si>
  <si>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</si>
  <si>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</si>
  <si>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</si>
  <si>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</si>
  <si>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</si>
  <si>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</si>
  <si>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</si>
  <si>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</si>
  <si>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</si>
  <si>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</si>
  <si>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</si>
  <si>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</si>
  <si>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</si>
  <si>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</si>
  <si>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</si>
  <si>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</si>
  <si>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</si>
  <si>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</si>
  <si>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</si>
  <si>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</si>
  <si>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</si>
  <si>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</si>
  <si>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</si>
  <si>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</si>
  <si>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</si>
  <si>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</si>
  <si>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</si>
  <si>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</si>
  <si>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</si>
  <si>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</si>
  <si>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</si>
  <si>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</si>
  <si>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</si>
  <si>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</si>
  <si>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</si>
  <si>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</si>
  <si>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</si>
  <si>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</si>
  <si>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</si>
  <si>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</si>
  <si>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</si>
  <si>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</si>
  <si>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</si>
  <si>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</si>
  <si>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</si>
  <si>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</si>
  <si>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</si>
  <si>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</si>
  <si>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</si>
  <si>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</si>
  <si>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</si>
  <si>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</si>
  <si>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</si>
  <si>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</si>
  <si>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</si>
  <si>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</si>
  <si>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</si>
  <si>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</si>
  <si>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</si>
  <si>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</si>
  <si>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</si>
  <si>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</si>
  <si>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</si>
  <si>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</si>
  <si>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</si>
  <si>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</si>
  <si>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</si>
  <si>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</si>
  <si>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</si>
  <si>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</si>
  <si>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</si>
  <si>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</si>
  <si>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</si>
  <si>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</si>
  <si>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</si>
  <si>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</si>
  <si>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</si>
  <si>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</si>
  <si>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</si>
  <si>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</si>
  <si>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</si>
  <si>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</si>
  <si>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</si>
  <si>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</si>
  <si>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</si>
  <si>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</si>
  <si>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</si>
  <si>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</si>
  <si>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</si>
  <si>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</si>
  <si>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</si>
  <si>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</si>
  <si>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</si>
  <si>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</si>
  <si>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</si>
  <si>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</si>
  <si>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</si>
  <si>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</si>
  <si>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</si>
  <si>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</si>
  <si>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</si>
  <si>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</si>
  <si>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</si>
  <si>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</si>
  <si>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</si>
  <si>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</si>
  <si>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</si>
  <si>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</si>
  <si>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</si>
  <si>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</si>
  <si>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</si>
  <si>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</si>
  <si>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</si>
  <si>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</si>
  <si>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</si>
  <si>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</si>
  <si>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</si>
  <si>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</si>
  <si>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</si>
  <si>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</si>
  <si>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</si>
  <si>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</si>
  <si>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</si>
  <si>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</si>
  <si>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</si>
  <si>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</si>
  <si>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</si>
  <si>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</si>
  <si>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</si>
  <si>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</si>
  <si>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</si>
  <si>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</si>
  <si>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</si>
  <si>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</si>
  <si>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</si>
  <si>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</si>
  <si>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</si>
  <si>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</si>
  <si>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</si>
  <si>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</si>
  <si>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</si>
  <si>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</si>
  <si>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</si>
  <si>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</si>
  <si>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</si>
  <si>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</si>
  <si>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</si>
  <si>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</si>
  <si>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</si>
  <si>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</si>
  <si>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</si>
  <si>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</si>
  <si>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</si>
  <si>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</si>
  <si>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</si>
  <si>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</si>
  <si>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</si>
  <si>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</si>
  <si>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</si>
  <si>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</si>
  <si>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</si>
  <si>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</si>
  <si>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</si>
  <si>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</si>
  <si>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</si>
  <si>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</si>
  <si>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</si>
  <si>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</si>
  <si>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</si>
  <si>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</si>
  <si>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</si>
  <si>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</si>
  <si>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</si>
  <si>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</si>
  <si>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</si>
  <si>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</si>
  <si>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</si>
  <si>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</si>
  <si>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</si>
  <si>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</si>
  <si>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</si>
  <si>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</si>
  <si>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</si>
  <si>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</si>
  <si>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</si>
  <si>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</si>
  <si>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</si>
  <si>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</si>
  <si>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</si>
  <si>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</si>
  <si>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</si>
  <si>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</si>
  <si>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</si>
  <si>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</si>
  <si>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</si>
  <si>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</si>
  <si>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</si>
  <si>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</si>
  <si>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</si>
  <si>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</si>
  <si>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</si>
  <si>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</si>
  <si>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</si>
  <si>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</si>
  <si>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</si>
  <si>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</si>
  <si>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</si>
  <si>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</si>
  <si>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</si>
  <si>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</si>
  <si>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</si>
  <si>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</si>
  <si>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</si>
  <si>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</si>
  <si>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</si>
  <si>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</si>
  <si>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</si>
  <si>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</si>
  <si>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</si>
  <si>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</si>
  <si>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</si>
  <si>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</si>
  <si>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</si>
  <si>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</si>
  <si>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</si>
  <si>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</si>
  <si>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</si>
  <si>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</si>
  <si>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</si>
  <si>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</si>
  <si>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</si>
  <si>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</si>
  <si>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</si>
  <si>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</si>
  <si>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</si>
  <si>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</si>
  <si>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</si>
  <si>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</si>
  <si>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</si>
  <si>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</si>
  <si>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</si>
  <si>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</si>
  <si>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</si>
  <si>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</si>
  <si>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</si>
  <si>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</si>
  <si>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</si>
  <si>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</si>
  <si>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</si>
  <si>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</si>
  <si>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</si>
  <si>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</si>
  <si>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</si>
  <si>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</si>
  <si>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</si>
  <si>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</si>
  <si>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</si>
  <si>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</si>
  <si>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</si>
  <si>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</si>
  <si>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</si>
  <si>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</si>
  <si>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</si>
  <si>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</si>
  <si>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</si>
  <si>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</si>
  <si>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</si>
  <si>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</si>
  <si>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</si>
  <si>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</si>
  <si>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</si>
  <si>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</si>
  <si>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</si>
  <si>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</si>
  <si>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</si>
  <si>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</si>
  <si>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</si>
  <si>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</si>
  <si>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</si>
  <si>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</si>
  <si>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</si>
  <si>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</si>
  <si>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</si>
  <si>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</si>
  <si>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</si>
  <si>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</si>
  <si>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</si>
  <si>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</si>
  <si>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</si>
  <si>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</si>
  <si>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</si>
  <si>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</si>
  <si>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</si>
  <si>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</si>
  <si>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</si>
  <si>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</si>
  <si>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</si>
  <si>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</si>
  <si>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</si>
  <si>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</si>
  <si>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</si>
  <si>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</si>
  <si>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</si>
  <si>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</si>
  <si>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</si>
  <si>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</si>
  <si>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</si>
  <si>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</si>
  <si>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</si>
  <si>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</si>
  <si>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</si>
  <si>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</si>
  <si>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</si>
  <si>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</si>
  <si>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</si>
  <si>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</si>
  <si>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</si>
  <si>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</si>
  <si>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</si>
  <si>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</si>
  <si>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</si>
  <si>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</si>
  <si>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</si>
  <si>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</si>
  <si>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</si>
  <si>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</si>
  <si>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</si>
  <si>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</si>
  <si>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</si>
  <si>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</si>
  <si>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</si>
  <si>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</si>
  <si>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</si>
  <si>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</si>
  <si>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</si>
  <si>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</si>
  <si>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</si>
  <si>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</si>
  <si>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</si>
  <si>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</si>
  <si>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</si>
  <si>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</si>
  <si>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</si>
  <si>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</si>
  <si>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</si>
  <si>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</si>
  <si>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</si>
  <si>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</si>
  <si>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</si>
  <si>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</si>
  <si>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</si>
  <si>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</si>
  <si>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</si>
  <si>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</si>
  <si>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</si>
  <si>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</si>
  <si>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</si>
  <si>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</si>
  <si>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</si>
  <si>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</si>
  <si>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</si>
  <si>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</si>
  <si>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</si>
  <si>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</si>
  <si>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</si>
  <si>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</si>
  <si>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</si>
  <si>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</si>
  <si>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</si>
  <si>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</si>
  <si>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</si>
  <si>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</si>
  <si>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</si>
  <si>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</si>
  <si>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</si>
  <si>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</si>
  <si>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</si>
  <si>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</si>
  <si>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</si>
  <si>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</si>
  <si>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</si>
  <si>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</si>
  <si>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</si>
  <si>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</si>
  <si>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</si>
  <si>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</si>
  <si>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</si>
  <si>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</si>
  <si>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</si>
  <si>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</si>
  <si>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</si>
  <si>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</si>
  <si>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</si>
  <si>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</si>
  <si>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</si>
  <si>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</si>
  <si>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</si>
  <si>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</si>
  <si>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</si>
  <si>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</si>
  <si>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</si>
  <si>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</si>
  <si>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</si>
  <si>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</si>
  <si>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</si>
  <si>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</si>
  <si>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</si>
  <si>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</si>
  <si>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</si>
  <si>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</si>
  <si>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</si>
  <si>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</si>
  <si>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</si>
  <si>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</si>
  <si>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</si>
  <si>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</si>
  <si>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</si>
  <si>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</si>
  <si>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</si>
  <si>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</si>
  <si>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</si>
  <si>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</si>
  <si>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</si>
  <si>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</si>
  <si>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</si>
  <si>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</si>
  <si>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</si>
  <si>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</si>
  <si>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</si>
  <si>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</si>
  <si>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</si>
  <si>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</si>
  <si>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</si>
  <si>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</si>
  <si>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</si>
  <si>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</si>
  <si>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</si>
  <si>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</si>
  <si>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</si>
  <si>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</si>
  <si>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</si>
  <si>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</si>
  <si>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</si>
  <si>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</si>
  <si>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</si>
  <si>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</si>
  <si>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</si>
  <si>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</si>
  <si>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</si>
  <si>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</si>
  <si>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</si>
  <si>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</si>
  <si>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</si>
  <si>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</si>
  <si>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</si>
  <si>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</si>
  <si>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</si>
  <si>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</si>
  <si>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</si>
  <si>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</si>
  <si>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</si>
  <si>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</si>
  <si>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</si>
  <si>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</si>
  <si>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</si>
  <si>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</si>
  <si>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</si>
  <si>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</si>
  <si>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</si>
  <si>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</si>
  <si>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</si>
  <si>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</si>
  <si>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</si>
  <si>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</si>
  <si>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</si>
  <si>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</si>
  <si>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</si>
  <si>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</si>
  <si>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</si>
  <si>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</si>
  <si>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</si>
  <si>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</si>
  <si>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</si>
  <si>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</si>
  <si>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</si>
  <si>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</si>
  <si>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</si>
  <si>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</si>
  <si>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</si>
  <si>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</si>
  <si>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</si>
  <si>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</si>
  <si>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</si>
  <si>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</si>
  <si>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</si>
  <si>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</si>
  <si>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</si>
  <si>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</si>
  <si>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</si>
  <si>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</si>
  <si>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</si>
  <si>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</si>
  <si>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</si>
  <si>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</si>
  <si>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</si>
  <si>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</si>
  <si>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</si>
  <si>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</si>
  <si>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</si>
  <si>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</si>
  <si>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</si>
  <si>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</si>
  <si>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</si>
  <si>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</si>
  <si>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</si>
  <si>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</si>
  <si>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</si>
  <si>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</si>
  <si>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</si>
  <si>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</si>
  <si>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</si>
  <si>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</si>
  <si>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</si>
  <si>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</si>
  <si>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</si>
  <si>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</si>
  <si>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</si>
  <si>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</si>
  <si>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</si>
  <si>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</si>
  <si>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</si>
  <si>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</si>
  <si>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</si>
  <si>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</si>
  <si>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</si>
  <si>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</si>
  <si>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</si>
  <si>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</si>
  <si>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</si>
  <si>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</si>
  <si>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</si>
  <si>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</si>
  <si>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</si>
  <si>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</si>
  <si>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</si>
  <si>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</si>
  <si>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</si>
  <si>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</si>
  <si>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</si>
  <si>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</si>
  <si>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</si>
  <si>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</si>
  <si>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</si>
  <si>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</si>
  <si>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</si>
  <si>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</si>
  <si>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</si>
  <si>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</si>
  <si>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</si>
  <si>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</si>
  <si>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</si>
  <si>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</si>
  <si>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</si>
  <si>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</si>
  <si>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</si>
  <si>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</si>
  <si>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</si>
  <si>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</si>
  <si>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</si>
  <si>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</si>
  <si>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</si>
  <si>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</si>
  <si>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</si>
  <si>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</si>
  <si>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</si>
  <si>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</si>
  <si>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</si>
  <si>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</si>
  <si>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</si>
  <si>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</si>
  <si>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</si>
  <si>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</si>
  <si>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</si>
  <si>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</si>
  <si>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</si>
  <si>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</si>
  <si>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</si>
  <si>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</si>
  <si>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</si>
  <si>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</si>
  <si>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</si>
  <si>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</si>
  <si>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</si>
  <si>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</si>
  <si>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</si>
  <si>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</si>
  <si>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</si>
  <si>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</si>
  <si>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</si>
  <si>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</si>
  <si>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</si>
  <si>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</si>
  <si>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</si>
  <si>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</si>
  <si>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</si>
  <si>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</si>
  <si>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</si>
  <si>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</si>
  <si>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</si>
  <si>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</si>
  <si>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</si>
  <si>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</si>
  <si>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</si>
  <si>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</si>
  <si>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</si>
  <si>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</si>
  <si>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</si>
  <si>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</si>
  <si>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</si>
  <si>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</si>
  <si>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</si>
  <si>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</si>
  <si>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</si>
  <si>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</si>
  <si>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</si>
  <si>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</si>
  <si>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</si>
  <si>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</si>
  <si>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</si>
  <si>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</si>
  <si>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</si>
  <si>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</si>
  <si>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</si>
  <si>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</si>
  <si>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</si>
  <si>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</si>
  <si>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</si>
  <si>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</si>
  <si>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</si>
  <si>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</si>
  <si>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</si>
  <si>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</si>
  <si>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</si>
  <si>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</si>
  <si>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</si>
  <si>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</si>
  <si>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</si>
  <si>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</si>
  <si>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</si>
  <si>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</si>
  <si>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</si>
  <si>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</si>
  <si>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</si>
  <si>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</si>
  <si>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</si>
  <si>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</si>
  <si>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</si>
  <si>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</si>
  <si>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</si>
  <si>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</si>
  <si>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</si>
  <si>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</si>
  <si>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</si>
  <si>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</si>
  <si>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</si>
  <si>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</si>
  <si>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</si>
  <si>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</si>
  <si>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</si>
  <si>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</si>
  <si>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</si>
  <si>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</si>
  <si>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</si>
  <si>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</si>
  <si>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</si>
  <si>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</si>
  <si>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</si>
  <si>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</si>
  <si>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</si>
  <si>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</si>
  <si>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</si>
  <si>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</si>
  <si>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</si>
  <si>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</si>
  <si>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</si>
  <si>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</si>
  <si>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</si>
  <si>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</si>
  <si>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</si>
  <si>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</si>
  <si>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</si>
  <si>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</si>
  <si>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</si>
  <si>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</si>
  <si>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</si>
  <si>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</si>
  <si>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</si>
  <si>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</si>
  <si>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</si>
  <si>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</si>
  <si>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</si>
  <si>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</si>
  <si>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</si>
  <si>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</si>
  <si>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</si>
  <si>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</si>
  <si>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</si>
  <si>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</si>
  <si>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</si>
  <si>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</si>
  <si>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</si>
  <si>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</si>
  <si>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</si>
  <si>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</si>
  <si>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</si>
  <si>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</si>
  <si>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</si>
  <si>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</si>
  <si>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</si>
  <si>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</si>
  <si>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</si>
  <si>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</si>
  <si>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</si>
  <si>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</si>
  <si>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</si>
  <si>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</si>
  <si>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</si>
  <si>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</si>
  <si>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</si>
  <si>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</si>
  <si>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</si>
  <si>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</si>
  <si>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</si>
  <si>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</si>
  <si>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</si>
  <si>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</si>
  <si>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</si>
  <si>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</si>
  <si>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</si>
  <si>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</si>
  <si>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</si>
  <si>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</si>
  <si>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</si>
  <si>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</si>
  <si>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</si>
  <si>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</si>
  <si>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</si>
  <si>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</si>
  <si>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</si>
  <si>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</si>
  <si>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</si>
  <si>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</si>
  <si>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</si>
  <si>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</si>
  <si>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</si>
  <si>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</si>
  <si>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</si>
  <si>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</si>
  <si>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</si>
  <si>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</si>
  <si>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</si>
  <si>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</si>
  <si>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</si>
  <si>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</si>
  <si>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</si>
  <si>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</si>
  <si>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</si>
  <si>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</si>
  <si>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</si>
  <si>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</si>
  <si>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</si>
  <si>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</si>
  <si>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</si>
  <si>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</si>
  <si>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</si>
  <si>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</si>
  <si>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</si>
  <si>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</si>
  <si>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</si>
  <si>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</si>
  <si>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</si>
  <si>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</si>
  <si>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</si>
  <si>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</si>
  <si>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</si>
  <si>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</si>
  <si>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</si>
  <si>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</si>
  <si>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</si>
  <si>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</si>
  <si>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</si>
  <si>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</si>
  <si>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</si>
  <si>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</si>
  <si>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</si>
  <si>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</si>
  <si>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</si>
  <si>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</si>
  <si>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</si>
  <si>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</si>
  <si>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</si>
  <si>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</si>
  <si>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</si>
  <si>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</si>
  <si>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</si>
  <si>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</si>
  <si>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</si>
  <si>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</si>
  <si>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</si>
  <si>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</si>
  <si>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</si>
  <si>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</si>
  <si>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</si>
  <si>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</si>
  <si>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</si>
  <si>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</si>
  <si>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</si>
  <si>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</si>
  <si>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</si>
  <si>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</si>
  <si>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</si>
  <si>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</si>
  <si>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</si>
  <si>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</si>
  <si>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</si>
  <si>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</si>
  <si>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</si>
  <si>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</si>
  <si>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</si>
  <si>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</si>
  <si>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</si>
  <si>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</si>
  <si>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</si>
  <si>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</si>
  <si>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</si>
  <si>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</si>
  <si>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</si>
  <si>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</si>
  <si>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</si>
  <si>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</si>
  <si>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</si>
  <si>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</si>
  <si>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</si>
  <si>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</si>
  <si>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</si>
  <si>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</si>
  <si>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</si>
  <si>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</si>
  <si>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</si>
  <si>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</si>
  <si>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</si>
  <si>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</si>
  <si>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</si>
  <si>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</si>
  <si>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</si>
  <si>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</si>
  <si>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</si>
  <si>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</si>
  <si>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</si>
  <si>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</si>
  <si>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</si>
  <si>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</si>
  <si>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</si>
  <si>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</si>
  <si>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</si>
  <si>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</si>
  <si>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</si>
  <si>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</si>
  <si>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</si>
  <si>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</si>
  <si>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</si>
  <si>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</si>
  <si>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</si>
  <si>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</si>
  <si>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</si>
  <si>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</si>
  <si>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</si>
  <si>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</si>
  <si>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</si>
  <si>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</si>
  <si>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</si>
  <si>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</si>
  <si>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</si>
  <si>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</si>
  <si>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</si>
  <si>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</si>
  <si>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</si>
  <si>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</si>
  <si>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</si>
  <si>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</si>
  <si>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</si>
  <si>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</si>
  <si>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</si>
  <si>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</si>
  <si>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</si>
  <si>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</si>
  <si>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</si>
  <si>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</si>
  <si>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</si>
  <si>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</si>
  <si>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</si>
  <si>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</si>
  <si>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</si>
  <si>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</si>
  <si>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</si>
  <si>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</si>
  <si>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</si>
  <si>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</si>
  <si>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</si>
  <si>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</si>
  <si>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</si>
  <si>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</si>
  <si>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</si>
  <si>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</si>
  <si>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</si>
  <si>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</si>
  <si>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</si>
  <si>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</si>
  <si>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</si>
  <si>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</si>
  <si>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</si>
  <si>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</si>
  <si>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</si>
  <si>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</si>
  <si>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</si>
  <si>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</si>
  <si>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</si>
  <si>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</si>
  <si>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</si>
  <si>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</si>
  <si>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</si>
  <si>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</si>
  <si>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</si>
  <si>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</si>
  <si>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</si>
  <si>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</si>
  <si>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</si>
  <si>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</si>
  <si>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</si>
  <si>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</si>
  <si>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</si>
  <si>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</si>
  <si>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</si>
  <si>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</si>
  <si>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</si>
  <si>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</si>
  <si>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</si>
  <si>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</si>
  <si>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</si>
  <si>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</si>
  <si>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</si>
  <si>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</si>
  <si>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</si>
  <si>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</si>
  <si>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</si>
  <si>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</si>
  <si>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</si>
  <si>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</si>
  <si>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</si>
  <si>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</si>
  <si>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</si>
  <si>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</si>
  <si>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</si>
  <si>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</si>
  <si>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</si>
  <si>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</si>
  <si>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</si>
  <si>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</si>
  <si>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</si>
  <si>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</si>
  <si>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</si>
  <si>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</si>
  <si>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</si>
  <si>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</si>
  <si>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</si>
  <si>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</si>
  <si>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</si>
  <si>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</si>
  <si>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</si>
  <si>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</si>
  <si>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</si>
  <si>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</si>
  <si>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</si>
  <si>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</si>
  <si>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</si>
  <si>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</si>
  <si>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</si>
  <si>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</si>
  <si>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</si>
  <si>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</si>
  <si>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</si>
  <si>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</si>
  <si>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</si>
  <si>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</si>
  <si>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</si>
  <si>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</si>
  <si>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</si>
  <si>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</si>
  <si>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</si>
  <si>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</si>
  <si>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</si>
  <si>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</si>
  <si>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</si>
  <si>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</si>
  <si>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</si>
  <si>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</si>
  <si>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</si>
  <si>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</si>
  <si>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</si>
  <si>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</si>
  <si>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</si>
  <si>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</si>
  <si>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</si>
  <si>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</si>
  <si>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</si>
  <si>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</si>
  <si>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</si>
  <si>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</si>
  <si>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</si>
  <si>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</si>
  <si>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</si>
  <si>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</si>
  <si>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</si>
  <si>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</si>
  <si>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</si>
  <si>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</si>
  <si>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</si>
  <si>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</si>
  <si>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</si>
  <si>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</si>
  <si>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</si>
  <si>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</si>
  <si>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</si>
  <si>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</si>
  <si>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</si>
  <si>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</si>
  <si>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</si>
  <si>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</si>
  <si>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</si>
  <si>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</si>
  <si>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</si>
  <si>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</si>
  <si>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</si>
  <si>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</si>
  <si>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</si>
  <si>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</si>
  <si>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</si>
  <si>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</si>
  <si>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</si>
  <si>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</si>
  <si>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</si>
  <si>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</si>
  <si>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</si>
  <si>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</si>
  <si>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</si>
  <si>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</si>
  <si>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</si>
  <si>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</si>
  <si>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</si>
  <si>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</si>
  <si>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</si>
  <si>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</si>
  <si>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</si>
  <si>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</si>
  <si>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</si>
  <si>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</si>
  <si>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</si>
  <si>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</si>
  <si>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</si>
  <si>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</si>
  <si>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</si>
  <si>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</si>
  <si>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</si>
  <si>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</si>
  <si>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</si>
  <si>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</si>
  <si>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</si>
  <si>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</si>
  <si>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</si>
  <si>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</si>
  <si>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</si>
  <si>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</si>
  <si>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</si>
  <si>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</si>
  <si>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</si>
  <si>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</si>
  <si>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</si>
  <si>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</si>
  <si>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</si>
  <si>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</si>
  <si>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</si>
  <si>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</si>
  <si>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</si>
  <si>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</si>
  <si>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</si>
  <si>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</si>
  <si>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</si>
  <si>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</si>
  <si>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</si>
  <si>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</si>
  <si>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</si>
  <si>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</si>
  <si>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</si>
  <si>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</si>
  <si>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</si>
  <si>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</si>
  <si>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</si>
  <si>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</si>
  <si>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</si>
  <si>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</si>
  <si>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</si>
  <si>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</si>
  <si>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</si>
  <si>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</si>
  <si>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</si>
  <si>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</si>
  <si>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</si>
  <si>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</si>
  <si>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</si>
  <si>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</si>
  <si>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</si>
  <si>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</si>
  <si>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</si>
  <si>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</si>
  <si>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</si>
  <si>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</si>
  <si>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</si>
  <si>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</si>
  <si>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</si>
  <si>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</si>
  <si>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</si>
  <si>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</si>
  <si>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</si>
  <si>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</si>
  <si>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</si>
  <si>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</si>
  <si>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</si>
  <si>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</si>
  <si>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</si>
  <si>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</si>
  <si>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</si>
  <si>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</si>
  <si>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</si>
  <si>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</si>
  <si>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</si>
  <si>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</si>
  <si>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</si>
  <si>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</si>
  <si>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</si>
  <si>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</si>
  <si>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</si>
  <si>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</si>
  <si>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</si>
  <si>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</si>
  <si>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</si>
  <si>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</si>
  <si>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</si>
  <si>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</si>
  <si>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</si>
  <si>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</si>
  <si>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</si>
  <si>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</si>
  <si>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</si>
  <si>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</si>
  <si>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</si>
  <si>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</si>
  <si>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</si>
  <si>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</si>
  <si>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</si>
  <si>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</si>
  <si>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</si>
  <si>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</si>
  <si>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</si>
  <si>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</si>
  <si>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</si>
  <si>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</si>
  <si>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</si>
  <si>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</si>
  <si>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</si>
  <si>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</si>
  <si>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</si>
  <si>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</si>
  <si>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</si>
  <si>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</si>
  <si>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</si>
  <si>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</si>
  <si>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</si>
  <si>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</si>
  <si>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</si>
  <si>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</si>
  <si>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</si>
  <si>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</si>
  <si>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</si>
  <si>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</si>
  <si>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</si>
  <si>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</si>
  <si>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</si>
  <si>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</si>
  <si>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</si>
  <si>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</si>
  <si>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</si>
  <si>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</si>
  <si>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</si>
  <si>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</si>
  <si>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</si>
  <si>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</si>
  <si>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</si>
  <si>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</si>
  <si>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</si>
  <si>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</si>
  <si>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</si>
  <si>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</si>
  <si>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</si>
  <si>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</si>
  <si>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</si>
  <si>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</si>
  <si>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</si>
  <si>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</si>
  <si>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</si>
  <si>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</si>
  <si>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</si>
  <si>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</si>
  <si>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</si>
  <si>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</si>
  <si>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</si>
  <si>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</si>
  <si>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</si>
  <si>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</si>
  <si>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</si>
  <si>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</si>
  <si>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</si>
  <si>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</si>
  <si>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</si>
  <si>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</si>
  <si>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</si>
  <si>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</si>
  <si>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</si>
  <si>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</si>
  <si>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</si>
  <si>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</si>
  <si>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</si>
  <si>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</si>
  <si>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</si>
  <si>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</si>
  <si>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</si>
  <si>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</si>
  <si>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</si>
  <si>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</si>
  <si>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</si>
  <si>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</si>
  <si>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</si>
  <si>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</si>
  <si>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</si>
  <si>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</si>
  <si>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</si>
  <si>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</si>
  <si>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</si>
  <si>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</si>
  <si>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</si>
  <si>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</si>
  <si>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</si>
  <si>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</si>
  <si>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</si>
  <si>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</si>
  <si>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</si>
  <si>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</si>
  <si>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</si>
  <si>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</si>
  <si>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</si>
  <si>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</si>
  <si>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</si>
  <si>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</si>
  <si>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</si>
  <si>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</si>
  <si>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</si>
  <si>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</si>
  <si>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</si>
  <si>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</si>
  <si>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</si>
  <si>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</si>
  <si>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</si>
  <si>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</si>
  <si>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</si>
  <si>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</si>
  <si>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</si>
  <si>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</si>
  <si>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</si>
  <si>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</si>
  <si>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</si>
  <si>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</si>
  <si>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</si>
  <si>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</si>
  <si>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</si>
  <si>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</si>
  <si>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</si>
  <si>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</si>
  <si>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</si>
  <si>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</si>
  <si>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</si>
  <si>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</si>
  <si>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</si>
  <si>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</si>
  <si>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</si>
  <si>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</si>
  <si>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</si>
  <si>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</si>
  <si>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</si>
  <si>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</si>
  <si>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</si>
  <si>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</si>
  <si>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</si>
  <si>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</si>
  <si>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</si>
  <si>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</si>
  <si>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</si>
  <si>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</si>
  <si>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</si>
  <si>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</si>
  <si>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</si>
  <si>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</si>
  <si>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</si>
  <si>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</si>
  <si>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</si>
  <si>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</si>
  <si>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</si>
  <si>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</si>
  <si>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</si>
  <si>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</si>
  <si>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</si>
  <si>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</si>
  <si>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</si>
  <si>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</si>
  <si>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</si>
  <si>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</si>
  <si>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</si>
  <si>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</si>
  <si>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</si>
  <si>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</si>
  <si>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</si>
  <si>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</si>
  <si>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</si>
  <si>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</si>
  <si>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</si>
  <si>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</si>
  <si>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</si>
  <si>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</si>
  <si>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</si>
  <si>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</si>
  <si>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</si>
  <si>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</si>
  <si>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</si>
  <si>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</si>
  <si>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</si>
  <si>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</si>
  <si>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</si>
  <si>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</si>
  <si>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</si>
  <si>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</si>
  <si>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</si>
  <si>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</si>
  <si>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</si>
  <si>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</si>
  <si>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</si>
  <si>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</si>
  <si>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</si>
  <si>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</si>
  <si>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</si>
  <si>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</si>
  <si>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</si>
  <si>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</si>
  <si>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</si>
  <si>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</si>
  <si>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</si>
  <si>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</si>
  <si>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</si>
  <si>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</si>
  <si>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</si>
  <si>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</si>
  <si>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</si>
  <si>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</si>
  <si>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</si>
  <si>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</si>
  <si>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</si>
  <si>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</si>
  <si>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</si>
  <si>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</si>
  <si>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</si>
  <si>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</si>
  <si>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</si>
  <si>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</si>
  <si>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</si>
  <si>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</si>
  <si>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</si>
  <si>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</si>
  <si>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</si>
  <si>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</si>
  <si>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</si>
  <si>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</si>
  <si>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</si>
  <si>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</si>
  <si>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</si>
  <si>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</si>
  <si>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</si>
  <si>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</si>
  <si>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</si>
  <si>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</si>
  <si>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</si>
  <si>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</si>
  <si>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</si>
  <si>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</si>
  <si>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</si>
  <si>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</si>
  <si>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</si>
  <si>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</si>
  <si>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</si>
  <si>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</si>
  <si>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</si>
  <si>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</si>
  <si>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</si>
  <si>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</si>
  <si>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</si>
  <si>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</si>
  <si>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</si>
  <si>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</si>
  <si>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</si>
  <si>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</si>
  <si>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</si>
  <si>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</si>
  <si>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</si>
  <si>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</si>
  <si>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</si>
  <si>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</si>
  <si>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</si>
  <si>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</si>
  <si>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</si>
  <si>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</si>
  <si>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</si>
  <si>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</si>
  <si>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</si>
  <si>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</si>
  <si>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</si>
  <si>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</si>
  <si>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</si>
  <si>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</si>
  <si>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</si>
  <si>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</si>
  <si>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</si>
  <si>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</si>
  <si>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</si>
  <si>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</si>
  <si>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</si>
  <si>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</si>
  <si>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</si>
  <si>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</si>
  <si>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</si>
  <si>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</si>
  <si>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</si>
  <si>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</si>
  <si>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</si>
  <si>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</si>
  <si>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</si>
  <si>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</si>
  <si>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</si>
  <si>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</si>
  <si>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</si>
  <si>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</si>
  <si>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</si>
  <si>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</si>
  <si>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</si>
  <si>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</si>
  <si>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</si>
  <si>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</si>
  <si>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</si>
  <si>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</si>
  <si>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</si>
  <si>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</si>
  <si>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</si>
  <si>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</si>
  <si>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</si>
  <si>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</si>
  <si>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</si>
  <si>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</si>
  <si>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</si>
  <si>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</si>
  <si>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</si>
  <si>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</si>
  <si>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</si>
  <si>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</si>
  <si>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</si>
  <si>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</si>
  <si>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</si>
  <si>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</si>
  <si>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</si>
  <si>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</si>
  <si>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</si>
  <si>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</si>
  <si>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</si>
  <si>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</si>
  <si>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</si>
  <si>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</si>
  <si>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</si>
  <si>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</si>
  <si>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</si>
  <si>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</si>
  <si>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</si>
  <si>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</si>
  <si>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</si>
  <si>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</si>
  <si>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</si>
  <si>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</si>
  <si>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</si>
  <si>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</si>
  <si>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</si>
  <si>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</si>
  <si>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</si>
  <si>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</si>
  <si>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</si>
  <si>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</si>
  <si>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</si>
  <si>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</si>
  <si>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</si>
  <si>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</si>
  <si>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</si>
  <si>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</si>
  <si>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</si>
  <si>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</si>
  <si>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</si>
  <si>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</si>
  <si>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</si>
  <si>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</si>
  <si>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</si>
  <si>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</si>
  <si>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</si>
  <si>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</si>
  <si>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</si>
  <si>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</si>
  <si>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</si>
  <si>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</si>
  <si>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</si>
  <si>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</si>
  <si>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</si>
  <si>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</si>
  <si>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</si>
  <si>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</si>
  <si>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</si>
  <si>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</si>
  <si>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</si>
  <si>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</si>
  <si>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</si>
  <si>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</si>
  <si>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</si>
  <si>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</si>
  <si>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</si>
  <si>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</si>
  <si>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</si>
  <si>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</si>
  <si>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</si>
  <si>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</si>
  <si>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</si>
  <si>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</si>
  <si>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</si>
  <si>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</si>
  <si>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</si>
  <si>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</si>
  <si>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</si>
  <si>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</si>
  <si>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</si>
  <si>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</si>
  <si>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</si>
  <si>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</si>
  <si>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</si>
  <si>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</si>
  <si>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</si>
  <si>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</si>
  <si>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</si>
  <si>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</si>
  <si>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</si>
  <si>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</si>
  <si>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</si>
  <si>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</si>
  <si>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</si>
  <si>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</si>
  <si>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</si>
  <si>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</si>
  <si>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</si>
  <si>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</si>
  <si>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</si>
  <si>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</si>
  <si>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</si>
  <si>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</si>
  <si>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</si>
  <si>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</si>
  <si>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</si>
  <si>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</si>
  <si>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</si>
  <si>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</si>
  <si>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</si>
  <si>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</si>
  <si>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</si>
  <si>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</si>
  <si>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</si>
  <si>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</si>
  <si>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</si>
  <si>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</si>
  <si>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</si>
  <si>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</si>
  <si>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</si>
  <si>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</si>
  <si>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</si>
  <si>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</si>
  <si>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</si>
  <si>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</si>
  <si>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</si>
  <si>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</si>
  <si>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</si>
  <si>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</si>
  <si>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</si>
  <si>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</si>
  <si>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</si>
  <si>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</si>
  <si>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</si>
  <si>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</si>
  <si>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</si>
  <si>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</si>
  <si>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</si>
  <si>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</si>
  <si>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</si>
  <si>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</si>
  <si>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</si>
  <si>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</si>
  <si>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</si>
  <si>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</si>
  <si>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</si>
  <si>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</si>
  <si>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</si>
  <si>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</si>
  <si>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</si>
  <si>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</si>
  <si>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</si>
  <si>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</si>
  <si>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</si>
  <si>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</si>
  <si>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</si>
  <si>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</si>
  <si>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</si>
  <si>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</si>
  <si>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</si>
  <si>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</si>
  <si>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</si>
  <si>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</si>
  <si>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</si>
  <si>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</si>
  <si>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</si>
  <si>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</si>
  <si>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</si>
  <si>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</si>
  <si>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</si>
  <si>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</si>
  <si>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</si>
  <si>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</si>
  <si>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</si>
  <si>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</si>
  <si>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</si>
  <si>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</si>
  <si>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</si>
  <si>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</si>
  <si>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</si>
  <si>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</si>
  <si>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</si>
  <si>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</si>
  <si>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</si>
  <si>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</si>
  <si>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</si>
  <si>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</si>
  <si>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</si>
  <si>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</si>
  <si>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</si>
  <si>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</si>
  <si>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</si>
  <si>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</si>
  <si>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</si>
  <si>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</si>
  <si>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</si>
  <si>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</si>
  <si>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</si>
  <si>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</si>
  <si>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</si>
  <si>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</si>
  <si>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</si>
  <si>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</si>
  <si>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</si>
  <si>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</si>
  <si>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</si>
  <si>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</si>
  <si>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</si>
  <si>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</si>
  <si>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</si>
  <si>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</si>
  <si>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</si>
  <si>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</si>
  <si>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</si>
  <si>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</si>
  <si>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</si>
  <si>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</si>
  <si>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</si>
  <si>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</si>
  <si>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</si>
  <si>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</si>
  <si>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</si>
  <si>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</si>
  <si>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</si>
  <si>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</si>
  <si>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</si>
  <si>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</si>
  <si>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</si>
  <si>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</si>
  <si>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</si>
  <si>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</si>
  <si>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</si>
  <si>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</si>
  <si>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</si>
  <si>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</si>
  <si>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</si>
  <si>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</si>
  <si>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</si>
  <si>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</si>
  <si>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</si>
  <si>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</si>
  <si>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</si>
  <si>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</si>
  <si>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</si>
  <si>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</si>
  <si>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</si>
  <si>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</si>
  <si>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</si>
  <si>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</si>
  <si>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</si>
  <si>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</si>
  <si>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</si>
  <si>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</si>
  <si>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</si>
  <si>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</si>
  <si>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</si>
  <si>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</si>
  <si>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</si>
  <si>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</si>
  <si>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</si>
  <si>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</si>
  <si>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</si>
  <si>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</si>
  <si>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</si>
  <si>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</si>
  <si>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</si>
  <si>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</si>
  <si>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</si>
  <si>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</si>
  <si>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</si>
  <si>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</si>
  <si>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</si>
  <si>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</si>
  <si>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</si>
  <si>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</si>
  <si>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</si>
  <si>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</si>
  <si>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</si>
  <si>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</si>
  <si>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</si>
  <si>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</si>
  <si>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</si>
  <si>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</si>
  <si>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</si>
  <si>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</si>
  <si>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</si>
  <si>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</si>
  <si>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</si>
  <si>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</si>
  <si>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</si>
  <si>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</si>
  <si>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</si>
  <si>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</si>
  <si>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</si>
  <si>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</si>
  <si>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</si>
  <si>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</si>
  <si>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</si>
  <si>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</si>
  <si>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</si>
  <si>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</si>
  <si>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</si>
  <si>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</si>
  <si>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</si>
  <si>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</si>
  <si>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</si>
  <si>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</si>
  <si>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</si>
  <si>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</si>
  <si>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</si>
  <si>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</si>
  <si>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</si>
  <si>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</si>
  <si>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</si>
  <si>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</si>
  <si>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</si>
  <si>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</si>
  <si>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</si>
  <si>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</si>
  <si>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</si>
  <si>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</si>
  <si>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</si>
  <si>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</si>
  <si>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</si>
  <si>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</si>
  <si>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</si>
  <si>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</si>
  <si>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</si>
  <si>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</si>
  <si>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</si>
  <si>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</si>
  <si>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</si>
  <si>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</si>
  <si>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</si>
  <si>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</si>
  <si>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</si>
  <si>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</si>
  <si>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</si>
  <si>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</si>
  <si>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</si>
  <si>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</si>
  <si>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</si>
  <si>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</si>
  <si>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</si>
  <si>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</si>
  <si>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</si>
  <si>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</si>
  <si>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</si>
  <si>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</si>
  <si>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</si>
  <si>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</si>
  <si>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</si>
  <si>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</si>
  <si>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</si>
  <si>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</si>
  <si>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</si>
  <si>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</si>
  <si>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</si>
  <si>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</si>
  <si>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</si>
  <si>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</si>
  <si>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</si>
  <si>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</si>
  <si>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</si>
  <si>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</si>
  <si>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</si>
  <si>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</si>
  <si>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</si>
  <si>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</si>
  <si>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</si>
  <si>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</si>
  <si>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</si>
  <si>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</si>
  <si>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</si>
  <si>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</si>
  <si>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</si>
  <si>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</si>
  <si>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</si>
  <si>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</si>
  <si>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</si>
  <si>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</si>
  <si>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</si>
  <si>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</si>
  <si>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</si>
  <si>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</si>
  <si>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</si>
  <si>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</si>
  <si>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</si>
  <si>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</si>
  <si>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</si>
  <si>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</si>
  <si>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</si>
  <si>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</si>
  <si>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</si>
  <si>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</si>
  <si>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</si>
  <si>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</si>
  <si>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</si>
  <si>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</si>
  <si>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</si>
  <si>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</si>
  <si>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</si>
  <si>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</si>
  <si>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</si>
  <si>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</si>
  <si>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</si>
  <si>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</si>
  <si>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</si>
  <si>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</si>
  <si>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</si>
  <si>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</si>
  <si>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</si>
  <si>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</si>
  <si>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</si>
  <si>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</si>
  <si>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</si>
  <si>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</si>
  <si>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</si>
  <si>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</si>
  <si>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</si>
  <si>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</si>
  <si>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</si>
  <si>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</si>
  <si>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</si>
  <si>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</si>
  <si>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</si>
  <si>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</si>
  <si>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</si>
  <si>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</si>
  <si>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</si>
  <si>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</si>
  <si>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</si>
  <si>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</si>
  <si>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</si>
  <si>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</si>
  <si>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</si>
  <si>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</si>
  <si>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</si>
  <si>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</si>
  <si>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</si>
  <si>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</si>
  <si>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</si>
  <si>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</si>
  <si>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</si>
  <si>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</si>
  <si>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</si>
  <si>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</si>
  <si>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</si>
  <si>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</si>
  <si>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</si>
  <si>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</si>
  <si>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</si>
  <si>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</si>
  <si>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</si>
  <si>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</si>
  <si>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</si>
  <si>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</si>
  <si>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</si>
  <si>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</si>
  <si>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</si>
  <si>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</si>
  <si>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</si>
  <si>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</si>
  <si>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</si>
  <si>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</si>
  <si>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</si>
  <si>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</si>
  <si>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</si>
  <si>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</si>
  <si>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</si>
  <si>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</si>
  <si>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</si>
  <si>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</si>
  <si>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</si>
  <si>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</si>
  <si>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</si>
  <si>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</si>
  <si>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</si>
  <si>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</si>
  <si>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</si>
  <si>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</si>
  <si>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</si>
  <si>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</si>
  <si>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</si>
  <si>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</si>
  <si>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</si>
  <si>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</si>
  <si>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</si>
  <si>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</si>
  <si>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</si>
  <si>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</si>
  <si>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</si>
  <si>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</si>
  <si>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</si>
  <si>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</si>
  <si>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</si>
  <si>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</si>
  <si>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</si>
  <si>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</si>
  <si>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</si>
  <si>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</si>
  <si>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</si>
  <si>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</si>
  <si>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</si>
  <si>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</si>
  <si>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</si>
  <si>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</si>
  <si>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</si>
  <si>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</si>
  <si>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</si>
  <si>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</si>
  <si>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</si>
  <si>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</si>
  <si>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</si>
  <si>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</si>
  <si>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</si>
  <si>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</si>
  <si>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</si>
  <si>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</si>
  <si>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</si>
  <si>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</si>
  <si>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</si>
  <si>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</si>
  <si>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</si>
  <si>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</si>
  <si>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</si>
  <si>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</si>
  <si>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</si>
  <si>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</si>
  <si>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</si>
  <si>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</si>
  <si>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</si>
  <si>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</si>
  <si>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</si>
  <si>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</si>
  <si>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</si>
  <si>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</si>
  <si>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</si>
  <si>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</si>
  <si>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</si>
  <si>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</si>
  <si>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</si>
  <si>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</si>
  <si>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</si>
  <si>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</si>
  <si>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</si>
  <si>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</si>
  <si>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</si>
  <si>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</si>
  <si>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</si>
  <si>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</si>
  <si>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</si>
  <si>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</si>
  <si>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</si>
  <si>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</si>
  <si>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</si>
  <si>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</si>
  <si>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</si>
  <si>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</si>
  <si>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</si>
  <si>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</si>
  <si>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</si>
  <si>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</si>
  <si>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</si>
  <si>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</si>
  <si>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</si>
  <si>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</si>
  <si>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</si>
  <si>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</si>
  <si>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</si>
  <si>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</si>
  <si>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</si>
  <si>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</si>
  <si>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</si>
  <si>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</si>
  <si>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</si>
  <si>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</si>
  <si>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</si>
  <si>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</si>
  <si>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</si>
  <si>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</si>
  <si>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</si>
  <si>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</si>
  <si>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</si>
  <si>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</si>
  <si>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</si>
  <si>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</si>
  <si>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</si>
  <si>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</si>
  <si>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</si>
  <si>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</si>
  <si>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</si>
  <si>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</si>
  <si>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</si>
  <si>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</si>
  <si>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</si>
  <si>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</si>
  <si>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</si>
  <si>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</si>
  <si>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</si>
  <si>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</si>
  <si>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</si>
  <si>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</si>
  <si>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</si>
  <si>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</si>
  <si>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</si>
  <si>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</si>
  <si>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</si>
  <si>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</si>
  <si>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</si>
  <si>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</si>
  <si>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</si>
  <si>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</si>
  <si>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</si>
  <si>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</si>
  <si>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</si>
  <si>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</si>
  <si>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</si>
  <si>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</si>
  <si>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</si>
  <si>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</si>
  <si>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</si>
  <si>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</si>
  <si>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</si>
  <si>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</si>
  <si>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</si>
  <si>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</si>
  <si>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</si>
  <si>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</si>
  <si>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</si>
  <si>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</si>
  <si>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</si>
  <si>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</si>
  <si>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</si>
  <si>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</si>
  <si>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</si>
  <si>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</si>
  <si>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</si>
  <si>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</si>
  <si>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</si>
  <si>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</si>
  <si>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</si>
  <si>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</si>
  <si>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</si>
  <si>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</si>
  <si>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</si>
  <si>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</si>
  <si>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</si>
  <si>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</si>
  <si>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</si>
  <si>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</si>
  <si>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</si>
  <si>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</si>
  <si>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</si>
  <si>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</si>
  <si>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</si>
  <si>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</si>
  <si>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</si>
  <si>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</si>
  <si>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</si>
  <si>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</si>
  <si>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</si>
  <si>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</si>
  <si>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</si>
  <si>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</si>
  <si>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</si>
  <si>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</si>
  <si>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</si>
  <si>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</si>
  <si>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</si>
  <si>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</si>
  <si>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</si>
  <si>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</si>
  <si>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</si>
  <si>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</si>
  <si>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</si>
  <si>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</si>
  <si>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</si>
  <si>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</si>
  <si>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</si>
  <si>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</si>
  <si>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</si>
  <si>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</si>
  <si>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</si>
  <si>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</si>
  <si>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</si>
  <si>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</si>
  <si>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</si>
  <si>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</si>
  <si>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</si>
  <si>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</si>
  <si>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</si>
  <si>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</si>
  <si>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</si>
  <si>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</si>
  <si>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</si>
  <si>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</si>
  <si>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</si>
  <si>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</si>
  <si>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</si>
  <si>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</si>
  <si>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</si>
  <si>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</si>
  <si>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</si>
  <si>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</si>
  <si>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</si>
  <si>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</si>
  <si>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</si>
  <si>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</si>
  <si>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</si>
  <si>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</si>
  <si>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</si>
  <si>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</si>
  <si>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</si>
  <si>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</si>
  <si>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</si>
  <si>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</si>
  <si>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</si>
  <si>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</si>
  <si>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</si>
  <si>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</si>
  <si>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</si>
  <si>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</si>
  <si>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</si>
  <si>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</si>
  <si>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</si>
  <si>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</si>
  <si>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</si>
  <si>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</si>
  <si>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</si>
  <si>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</si>
  <si>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</si>
  <si>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</si>
  <si>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</si>
  <si>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</si>
  <si>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</si>
  <si>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</si>
  <si>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</si>
  <si>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</si>
  <si>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</si>
  <si>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</si>
  <si>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</si>
  <si>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</si>
  <si>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</si>
  <si>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</si>
  <si>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</si>
  <si>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</si>
  <si>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</si>
  <si>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</si>
  <si>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</si>
  <si>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</si>
  <si>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</si>
  <si>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</si>
  <si>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</si>
  <si>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</si>
  <si>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</si>
  <si>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</si>
  <si>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</si>
  <si>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</si>
  <si>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</si>
  <si>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</si>
  <si>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</si>
  <si>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</si>
  <si>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</si>
  <si>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</si>
  <si>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</si>
  <si>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</si>
  <si>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</si>
  <si>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</si>
  <si>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</si>
  <si>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</si>
  <si>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</si>
  <si>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</si>
  <si>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</si>
  <si>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</si>
  <si>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</si>
  <si>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</si>
  <si>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</si>
  <si>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</si>
  <si>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</si>
  <si>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</si>
  <si>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</si>
  <si>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</si>
  <si>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</si>
  <si>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</si>
  <si>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</si>
  <si>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</si>
  <si>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</si>
  <si>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</si>
  <si>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</si>
  <si>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</si>
  <si>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</si>
  <si>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</si>
  <si>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</si>
  <si>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</si>
  <si>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</si>
  <si>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</si>
  <si>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</si>
  <si>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</si>
  <si>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</si>
  <si>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</si>
  <si>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</si>
  <si>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</si>
  <si>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</si>
  <si>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</si>
  <si>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</si>
  <si>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</si>
  <si>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</si>
  <si>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</si>
  <si>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</si>
  <si>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</si>
  <si>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</si>
  <si>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</si>
  <si>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</si>
  <si>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</si>
  <si>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</si>
  <si>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</si>
  <si>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</si>
  <si>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</si>
  <si>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</si>
  <si>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</si>
  <si>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</si>
  <si>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</si>
  <si>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</si>
  <si>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</si>
  <si>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</si>
  <si>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</si>
  <si>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</si>
  <si>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</si>
  <si>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</si>
  <si>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</si>
  <si>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</si>
  <si>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</si>
  <si>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</si>
  <si>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</si>
  <si>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</si>
  <si>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</si>
  <si>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</si>
  <si>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</si>
  <si>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</si>
  <si>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</si>
  <si>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</si>
  <si>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</si>
  <si>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</si>
  <si>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</si>
  <si>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</si>
  <si>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</si>
  <si>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</si>
  <si>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</si>
  <si>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</si>
  <si>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</si>
  <si>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</si>
  <si>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</si>
  <si>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</si>
  <si>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</si>
  <si>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</si>
  <si>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</si>
  <si>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</si>
  <si>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</si>
  <si>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</si>
  <si>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</si>
  <si>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</si>
  <si>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</si>
  <si>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</si>
  <si>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</si>
  <si>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</si>
  <si>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</si>
  <si>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</si>
  <si>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</si>
  <si>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</si>
  <si>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</si>
  <si>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</si>
  <si>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</si>
  <si>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</si>
  <si>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</si>
  <si>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</si>
  <si>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</si>
  <si>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</si>
  <si>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</si>
  <si>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</si>
  <si>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</si>
  <si>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</si>
  <si>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</si>
  <si>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</si>
  <si>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</si>
  <si>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</si>
  <si>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</si>
  <si>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</si>
  <si>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</si>
  <si>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</si>
  <si>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</si>
  <si>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</si>
  <si>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</si>
  <si>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</si>
  <si>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</si>
  <si>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</si>
  <si>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</si>
  <si>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</si>
  <si>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</si>
  <si>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</si>
  <si>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</si>
  <si>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</si>
  <si>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</si>
  <si>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</si>
  <si>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</si>
  <si>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</si>
  <si>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</si>
  <si>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</si>
  <si>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</si>
  <si>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</si>
  <si>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</si>
  <si>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</si>
  <si>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</si>
  <si>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</si>
  <si>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</si>
  <si>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</si>
  <si>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</si>
  <si>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</si>
  <si>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</si>
  <si>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</si>
  <si>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</si>
  <si>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</si>
  <si>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</si>
  <si>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</si>
  <si>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</si>
  <si>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</si>
  <si>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</si>
  <si>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</si>
  <si>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</si>
  <si>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</si>
  <si>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</si>
  <si>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</si>
  <si>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</si>
  <si>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</si>
  <si>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</si>
  <si>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</si>
  <si>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</si>
  <si>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</si>
  <si>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</si>
  <si>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</si>
  <si>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</si>
  <si>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</si>
  <si>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</si>
  <si>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</si>
  <si>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</si>
  <si>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</si>
  <si>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</si>
  <si>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</si>
  <si>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</si>
  <si>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</si>
  <si>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</si>
  <si>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</si>
  <si>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</si>
  <si>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</si>
  <si>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</si>
  <si>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</si>
  <si>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</si>
  <si>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</si>
  <si>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</si>
  <si>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</si>
  <si>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</si>
  <si>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</si>
  <si>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</si>
  <si>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</si>
  <si>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</si>
  <si>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</si>
  <si>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</si>
  <si>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</si>
  <si>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</si>
  <si>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</si>
  <si>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</si>
  <si>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</si>
  <si>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</si>
  <si>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</si>
  <si>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</si>
  <si>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</si>
  <si>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</si>
  <si>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</si>
  <si>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</si>
  <si>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</si>
  <si>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</si>
  <si>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</si>
  <si>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</si>
  <si>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</si>
  <si>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United States Of America</t>
  </si>
  <si>
    <t>Australia, Bermuda, Brazil, Canada, Chile, China, Democratic Republic of Congo, Eritrea, Hong Kong, Indonesia, Japan, Malaysia, Mozambique, Niger, Nigeria, Peru, Portugal, Recycled/Scrap, Rwanda, Spain, Switzerland, Thailand, United States, Uzbekistan</t>
  </si>
  <si>
    <t>Argentina, Austria, Belgium, Brazil, Cambodia, Canada, Chile, China, Colombia, Ecuador, Ethiopia, Germany, Guyana, Hungary, India, Japan, Kazakhstan, Korea, Luxembourg, Malaysia, Mongolia, Myanmar, Namibia, Peru, Portugal, Recycled/Scrap, Taiwan, United States</t>
  </si>
  <si>
    <t>Michael Gervais</t>
  </si>
  <si>
    <t>Mike@GeibRefining.com</t>
  </si>
  <si>
    <t>N/A, compliant smelter</t>
  </si>
  <si>
    <t>N/A, Geib is a Smelter</t>
  </si>
  <si>
    <t>Maharashtra</t>
  </si>
  <si>
    <t>CID002547</t>
  </si>
  <si>
    <t>H.C. Starck Hermsdorf GmbH</t>
  </si>
  <si>
    <t>Hermsdorf</t>
  </si>
  <si>
    <t>Germany</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</si>
  <si>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</si>
  <si>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CID0000292</t>
  </si>
  <si>
    <t>China</t>
  </si>
  <si>
    <t>Indonesia</t>
  </si>
  <si>
    <t>Japan</t>
  </si>
  <si>
    <t>Ramiro Villavicencio</t>
  </si>
  <si>
    <t>ramiro.vallavicencio@vinto.gob.bo</t>
  </si>
  <si>
    <t>Bolivia  State owned &amp; Private Mines</t>
  </si>
  <si>
    <t>Bolivia</t>
  </si>
  <si>
    <t>Brazil</t>
  </si>
  <si>
    <t>Paweł Kupiec</t>
  </si>
  <si>
    <t>p.kupiec@fenixmetals.com</t>
  </si>
  <si>
    <t>scrap</t>
  </si>
  <si>
    <t>刘冰</t>
  </si>
  <si>
    <t>ice8417733@163.com</t>
  </si>
  <si>
    <t>无</t>
  </si>
  <si>
    <t>Gaofeng,tongkeng</t>
  </si>
  <si>
    <t>guangxi,china</t>
  </si>
  <si>
    <t>27 JALAN PANTAI</t>
  </si>
  <si>
    <t>Raveentiran a/l Krishnan</t>
  </si>
  <si>
    <t>raveentiran@msmelt.com</t>
  </si>
  <si>
    <t>VARIOUS</t>
  </si>
  <si>
    <t>DRC, RWANDA, NIGERIA, AUSTRALIA, MALAYSIA, BRAZIL,</t>
  </si>
  <si>
    <t>United States</t>
  </si>
  <si>
    <t>Ivo Serkovic Gomez</t>
  </si>
  <si>
    <t>ivo.serkovic@minsur.com</t>
  </si>
  <si>
    <t>San Rafael</t>
  </si>
  <si>
    <t>Puno - Peru</t>
  </si>
  <si>
    <t>Thailand</t>
  </si>
  <si>
    <t>Pegantungan</t>
  </si>
  <si>
    <t> RMI</t>
  </si>
  <si>
    <t>Taiwan</t>
  </si>
  <si>
    <t>Philippines</t>
  </si>
  <si>
    <t>Viet Nam</t>
  </si>
  <si>
    <t>Niels Keyaert / Vanessa Germonpre</t>
  </si>
  <si>
    <t>n.keyaert@aurubis.com / V.Germonpre@aurubis.com</t>
  </si>
  <si>
    <t>Recycled</t>
  </si>
  <si>
    <t>Sungai Samak</t>
  </si>
  <si>
    <t>CID002834</t>
  </si>
  <si>
    <t>Thai Nguyen Mining and Metallurgy Co., Ltd.</t>
  </si>
  <si>
    <t>Thai Nguyen</t>
  </si>
  <si>
    <t>CID002844</t>
  </si>
  <si>
    <t>HuiChang Hill Tin Industry Co., Ltd.</t>
  </si>
  <si>
    <t>Myanmar</t>
  </si>
  <si>
    <t>CID003379</t>
  </si>
  <si>
    <t>Ma'anshan Weitai Tin Co., Ltd.</t>
  </si>
  <si>
    <t>Maanshan</t>
  </si>
  <si>
    <t>Rwanda</t>
  </si>
  <si>
    <t>India</t>
  </si>
  <si>
    <t>Chhattisgarh</t>
  </si>
  <si>
    <t>Spain</t>
  </si>
  <si>
    <t>DUNS</t>
  </si>
  <si>
    <t>May be present in some products</t>
  </si>
  <si>
    <t>CID002593</t>
  </si>
  <si>
    <t>PT Rajehan Ariq</t>
  </si>
  <si>
    <t>Smelter identification continues</t>
  </si>
  <si>
    <t>https://cdn.glenair.com/compliance/pdf/conflict-minerals-statement.pdf</t>
  </si>
  <si>
    <t>Glenair GmbH</t>
  </si>
  <si>
    <t>31-972-9943</t>
  </si>
  <si>
    <t>Schaberweg 28, 61348 Bad Homburg, Germany</t>
  </si>
  <si>
    <t>Michael Müller</t>
  </si>
  <si>
    <t>mmueller@glenair.de</t>
  </si>
  <si>
    <t>Quality Manager</t>
  </si>
  <si>
    <t>+49(0)6172-6816-228</t>
  </si>
  <si>
    <t>Hong Kong SAR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</si>
</sst>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Verdana"/>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A6A6A6"/>
        <bgColor rgb="FF000000"/>
      </patternFill>
    </fill>
    <fill>
      <patternFill patternType="solid">
        <fgColor indexed="65"/>
        <bgColor rgb="FF000000"/>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0000"/>
      </left>
      <right style="thin">
        <color rgb="FF000000"/>
      </right>
      <top style="thin">
        <color rgb="FF000000"/>
      </top>
      <bottom style="thin">
        <color rgb="FF000000"/>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s>
  <cellStyleXfs count="82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5"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64"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165" fontId="11" fillId="0" borderId="0" applyFont="0" applyFill="0" applyBorder="0" applyAlignment="0" applyProtection="0"/>
    <xf numFmtId="16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67" fillId="0" borderId="0" applyNumberFormat="0" applyFill="0" applyBorder="0">
      <protection locked="0"/>
    </xf>
    <xf numFmtId="0" fontId="1" fillId="0" borderId="0"/>
  </cellStyleXfs>
  <cellXfs count="42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68" xfId="0" applyBorder="1" applyProtection="1">
      <protection locked="0"/>
    </xf>
    <xf numFmtId="0" fontId="0" fillId="0" borderId="68" xfId="0" applyBorder="1" applyAlignment="1" applyProtection="1">
      <alignment wrapText="1"/>
      <protection locked="0"/>
    </xf>
    <xf numFmtId="0" fontId="101" fillId="0" borderId="68" xfId="0" applyFont="1" applyBorder="1" applyProtection="1">
      <protection locked="0"/>
    </xf>
    <xf numFmtId="0" fontId="101" fillId="0" borderId="68" xfId="0" applyFont="1" applyBorder="1" applyAlignment="1" applyProtection="1">
      <alignment wrapText="1"/>
      <protection locked="0"/>
    </xf>
    <xf numFmtId="0" fontId="101" fillId="0" borderId="68" xfId="0" applyFont="1" applyBorder="1" applyAlignment="1" applyProtection="1">
      <alignment horizontal="center"/>
      <protection locked="0"/>
    </xf>
    <xf numFmtId="0" fontId="97" fillId="33" borderId="0" xfId="0" applyFont="1" applyFill="1" applyAlignment="1" applyProtection="1">
      <alignment vertical="center"/>
      <protection locked="0"/>
    </xf>
    <xf numFmtId="0" fontId="97" fillId="38" borderId="70" xfId="0" applyFont="1" applyFill="1" applyBorder="1" applyAlignment="1" applyProtection="1">
      <alignment horizontal="left" vertical="center" wrapText="1"/>
      <protection locked="0" hidden="1"/>
    </xf>
    <xf numFmtId="0" fontId="97" fillId="38" borderId="69" xfId="0" applyFont="1" applyFill="1" applyBorder="1" applyAlignment="1" applyProtection="1">
      <alignment horizontal="left" vertical="center" wrapText="1"/>
      <protection locked="0" hidden="1"/>
    </xf>
    <xf numFmtId="0" fontId="97" fillId="0" borderId="71" xfId="0" applyFont="1" applyBorder="1" applyAlignment="1" applyProtection="1">
      <alignment vertical="center" wrapText="1"/>
      <protection locked="0" hidden="1"/>
    </xf>
    <xf numFmtId="0" fontId="97" fillId="0" borderId="73" xfId="0" applyFont="1" applyBorder="1" applyAlignment="1" applyProtection="1">
      <alignment horizontal="left" vertical="center" wrapText="1"/>
      <protection locked="0" hidden="1"/>
    </xf>
    <xf numFmtId="0" fontId="97" fillId="33" borderId="71" xfId="0" applyFont="1" applyFill="1" applyBorder="1" applyAlignment="1" applyProtection="1">
      <alignment vertical="center"/>
      <protection locked="0"/>
    </xf>
    <xf numFmtId="0" fontId="97" fillId="37" borderId="73" xfId="0" applyFont="1" applyFill="1" applyBorder="1" applyAlignment="1" applyProtection="1">
      <alignment horizontal="left" vertical="center" wrapText="1"/>
      <protection locked="0"/>
    </xf>
    <xf numFmtId="0" fontId="97" fillId="0" borderId="73" xfId="0" applyFont="1" applyBorder="1" applyAlignment="1" applyProtection="1">
      <alignment horizontal="left" vertical="center" wrapText="1"/>
      <protection locked="0"/>
    </xf>
    <xf numFmtId="0" fontId="97" fillId="0" borderId="71" xfId="0" applyFont="1" applyBorder="1" applyAlignment="1" applyProtection="1">
      <alignment vertical="center"/>
      <protection locked="0"/>
    </xf>
    <xf numFmtId="0" fontId="97" fillId="0" borderId="0" xfId="0" applyFont="1" applyAlignment="1" applyProtection="1">
      <alignment vertical="center"/>
      <protection locked="0"/>
    </xf>
    <xf numFmtId="0" fontId="97" fillId="0" borderId="72" xfId="0" applyFont="1" applyBorder="1" applyAlignment="1" applyProtection="1">
      <alignment vertical="center" wrapText="1"/>
      <protection locked="0"/>
    </xf>
    <xf numFmtId="0" fontId="97" fillId="0" borderId="71" xfId="0" applyFont="1" applyBorder="1" applyAlignment="1" applyProtection="1">
      <alignment vertical="center" wrapText="1"/>
      <protection locked="0"/>
    </xf>
    <xf numFmtId="0" fontId="97" fillId="38" borderId="70" xfId="0" applyFont="1" applyFill="1" applyBorder="1" applyAlignment="1" applyProtection="1">
      <alignment horizontal="left" vertical="center" wrapText="1"/>
      <protection locked="0"/>
    </xf>
    <xf numFmtId="0" fontId="97" fillId="38" borderId="69" xfId="0" applyFont="1" applyFill="1" applyBorder="1" applyAlignment="1" applyProtection="1">
      <alignment horizontal="left" vertical="center" wrapText="1"/>
      <protection locked="0"/>
    </xf>
    <xf numFmtId="0" fontId="97" fillId="37" borderId="48" xfId="0" applyFont="1" applyFill="1" applyBorder="1" applyAlignment="1" applyProtection="1">
      <alignment horizontal="left" vertical="center" wrapText="1"/>
      <protection locked="0"/>
    </xf>
    <xf numFmtId="0" fontId="97" fillId="0" borderId="19" xfId="0" applyFont="1" applyBorder="1" applyAlignment="1" applyProtection="1">
      <alignment vertical="center" wrapText="1"/>
      <protection locked="0"/>
    </xf>
    <xf numFmtId="0" fontId="97" fillId="0" borderId="48" xfId="0" applyFont="1" applyBorder="1" applyAlignment="1" applyProtection="1">
      <alignment horizontal="left" vertical="center" wrapText="1"/>
      <protection locked="0"/>
    </xf>
    <xf numFmtId="0" fontId="97" fillId="0" borderId="19" xfId="0" applyFont="1" applyBorder="1" applyAlignment="1" applyProtection="1">
      <alignment vertical="center"/>
      <protection locked="0"/>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2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9F5B0E4C-5FE1-4FCC-9B62-25B2EB4E31BC}"/>
    <cellStyle name="Comma [0] 3" xfId="30" xr:uid="{00000000-0005-0000-0000-00001D000000}"/>
    <cellStyle name="Comma [0] 3 2" xfId="594" xr:uid="{D9C7C30D-8A2E-4CB3-B8DC-9DC344986768}"/>
    <cellStyle name="Comma [0] 4" xfId="31" xr:uid="{00000000-0005-0000-0000-00001E000000}"/>
    <cellStyle name="Comma 10" xfId="32" xr:uid="{00000000-0005-0000-0000-00001F000000}"/>
    <cellStyle name="Comma 10 2" xfId="595" xr:uid="{83F40C1C-B09E-48AA-B09F-98A1D25F506F}"/>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F22A51EB-2E01-455B-A854-7BEBBCBE1D36}"/>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35CB906A-9816-4634-9F05-F8C3468F37A3}"/>
    <cellStyle name="Comma 117" xfId="51" xr:uid="{00000000-0005-0000-0000-000032000000}"/>
    <cellStyle name="Comma 117 2" xfId="598" xr:uid="{4ADD7E95-C3E9-4C56-AAB8-CB832EB3BBA2}"/>
    <cellStyle name="Comma 118" xfId="52" xr:uid="{00000000-0005-0000-0000-000033000000}"/>
    <cellStyle name="Comma 118 2" xfId="599" xr:uid="{43D410F6-5BC0-4A34-BA89-0A68B519E5F0}"/>
    <cellStyle name="Comma 119" xfId="53" xr:uid="{00000000-0005-0000-0000-000034000000}"/>
    <cellStyle name="Comma 119 2" xfId="600" xr:uid="{EAE083C2-59E0-43D3-B471-698713295EFE}"/>
    <cellStyle name="Comma 12" xfId="54" xr:uid="{00000000-0005-0000-0000-000035000000}"/>
    <cellStyle name="Comma 12 2" xfId="601" xr:uid="{AC501E9E-297B-4313-BC7A-213E2A7C891A}"/>
    <cellStyle name="Comma 120" xfId="55" xr:uid="{00000000-0005-0000-0000-000036000000}"/>
    <cellStyle name="Comma 120 2" xfId="602" xr:uid="{0AB7F141-562C-4E78-872E-F974D3F4041F}"/>
    <cellStyle name="Comma 121" xfId="56" xr:uid="{00000000-0005-0000-0000-000037000000}"/>
    <cellStyle name="Comma 121 2" xfId="603" xr:uid="{BD8F9995-FEAF-4A08-989D-49BF7613D3BC}"/>
    <cellStyle name="Comma 122" xfId="57" xr:uid="{00000000-0005-0000-0000-000038000000}"/>
    <cellStyle name="Comma 122 2" xfId="604" xr:uid="{C17E8267-76A9-43D0-8BA4-EF563E0E45E0}"/>
    <cellStyle name="Comma 123" xfId="58" xr:uid="{00000000-0005-0000-0000-000039000000}"/>
    <cellStyle name="Comma 123 2" xfId="605" xr:uid="{0F2880F8-BFC7-4DA4-924E-ED04A6142F50}"/>
    <cellStyle name="Comma 124" xfId="59" xr:uid="{00000000-0005-0000-0000-00003A000000}"/>
    <cellStyle name="Comma 124 2" xfId="606" xr:uid="{E3A7A812-51A5-4A7A-84F7-A17797AC2328}"/>
    <cellStyle name="Comma 125" xfId="60" xr:uid="{00000000-0005-0000-0000-00003B000000}"/>
    <cellStyle name="Comma 125 2" xfId="607" xr:uid="{CD03C8A5-A796-4395-B944-210364FBFB7E}"/>
    <cellStyle name="Comma 126" xfId="61" xr:uid="{00000000-0005-0000-0000-00003C000000}"/>
    <cellStyle name="Comma 126 2" xfId="608" xr:uid="{5393FF93-01A3-461F-94A8-5A8C1BFBE3D6}"/>
    <cellStyle name="Comma 127" xfId="62" xr:uid="{00000000-0005-0000-0000-00003D000000}"/>
    <cellStyle name="Comma 127 2" xfId="609" xr:uid="{B7210F89-E88F-46C0-A5CA-06B7D5EEF41E}"/>
    <cellStyle name="Comma 128" xfId="63" xr:uid="{00000000-0005-0000-0000-00003E000000}"/>
    <cellStyle name="Comma 128 2" xfId="610" xr:uid="{8E89D872-A0E6-4683-844A-E1A6205D7CC5}"/>
    <cellStyle name="Comma 129" xfId="64" xr:uid="{00000000-0005-0000-0000-00003F000000}"/>
    <cellStyle name="Comma 129 2" xfId="611" xr:uid="{A5716B35-CE63-4648-AE83-805563D92DD1}"/>
    <cellStyle name="Comma 13" xfId="65" xr:uid="{00000000-0005-0000-0000-000040000000}"/>
    <cellStyle name="Comma 13 2" xfId="612" xr:uid="{A369D345-D6A5-4A3C-B37A-BA1DB63B4B3E}"/>
    <cellStyle name="Comma 130" xfId="66" xr:uid="{00000000-0005-0000-0000-000041000000}"/>
    <cellStyle name="Comma 130 2" xfId="613" xr:uid="{22BB66C1-5163-4B44-A3AA-2311E7751653}"/>
    <cellStyle name="Comma 131" xfId="67" xr:uid="{00000000-0005-0000-0000-000042000000}"/>
    <cellStyle name="Comma 131 2" xfId="614" xr:uid="{36ECC1C9-75E6-4AAE-B19F-D33AF11FA82F}"/>
    <cellStyle name="Comma 132" xfId="68" xr:uid="{00000000-0005-0000-0000-000043000000}"/>
    <cellStyle name="Comma 132 2" xfId="615" xr:uid="{16423023-9216-42EE-90A7-B0AE1F6DED0E}"/>
    <cellStyle name="Comma 133" xfId="69" xr:uid="{00000000-0005-0000-0000-000044000000}"/>
    <cellStyle name="Comma 133 2" xfId="616" xr:uid="{F32BB6F4-99D4-4536-9CDF-5C174C6AAE0F}"/>
    <cellStyle name="Comma 134" xfId="70" xr:uid="{00000000-0005-0000-0000-000045000000}"/>
    <cellStyle name="Comma 134 2" xfId="617" xr:uid="{19A671A1-0571-4A58-931D-CF2D7FE098A0}"/>
    <cellStyle name="Comma 135" xfId="71" xr:uid="{00000000-0005-0000-0000-000046000000}"/>
    <cellStyle name="Comma 135 2" xfId="618" xr:uid="{CD99DC0A-3DE2-4CE2-8955-4E3AC85A4B9C}"/>
    <cellStyle name="Comma 136" xfId="72" xr:uid="{00000000-0005-0000-0000-000047000000}"/>
    <cellStyle name="Comma 136 2" xfId="619" xr:uid="{6618B68A-887E-41C6-9862-B5DBCC7EB42F}"/>
    <cellStyle name="Comma 137" xfId="73" xr:uid="{00000000-0005-0000-0000-000048000000}"/>
    <cellStyle name="Comma 137 2" xfId="620" xr:uid="{7D1990F4-173A-4694-81AA-52DFE15B7133}"/>
    <cellStyle name="Comma 138" xfId="74" xr:uid="{00000000-0005-0000-0000-000049000000}"/>
    <cellStyle name="Comma 138 2" xfId="621" xr:uid="{F10891D6-D4C4-435C-AC0A-0B836E9B39CD}"/>
    <cellStyle name="Comma 139" xfId="75" xr:uid="{00000000-0005-0000-0000-00004A000000}"/>
    <cellStyle name="Comma 14" xfId="76" xr:uid="{00000000-0005-0000-0000-00004B000000}"/>
    <cellStyle name="Comma 14 2" xfId="622" xr:uid="{3D864FD8-109E-4053-B803-3D66B8069A61}"/>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4456BFE7-162C-4298-819E-2C532C430CCB}"/>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314A56C9-1CC2-4B9D-A354-57B074CCAE89}"/>
    <cellStyle name="Comma 160" xfId="99" xr:uid="{00000000-0005-0000-0000-000062000000}"/>
    <cellStyle name="Comma 160 2" xfId="625" xr:uid="{A9034EE7-0D84-4338-B587-1D93504685FF}"/>
    <cellStyle name="Comma 161" xfId="100" xr:uid="{00000000-0005-0000-0000-000063000000}"/>
    <cellStyle name="Comma 161 2" xfId="626" xr:uid="{18B2B0BC-5E16-4F69-B463-BF13B6F4F426}"/>
    <cellStyle name="Comma 162" xfId="101" xr:uid="{00000000-0005-0000-0000-000064000000}"/>
    <cellStyle name="Comma 162 2" xfId="627" xr:uid="{35FE0429-519A-4755-B9F3-F580C7C6E804}"/>
    <cellStyle name="Comma 163" xfId="102" xr:uid="{00000000-0005-0000-0000-000065000000}"/>
    <cellStyle name="Comma 163 2" xfId="628" xr:uid="{01E96163-0A91-4BE2-8B30-9603828862ED}"/>
    <cellStyle name="Comma 164" xfId="103" xr:uid="{00000000-0005-0000-0000-000066000000}"/>
    <cellStyle name="Comma 164 2" xfId="629" xr:uid="{B6E59797-BED7-447A-84E4-E4A1D171B7FB}"/>
    <cellStyle name="Comma 165" xfId="104" xr:uid="{00000000-0005-0000-0000-000067000000}"/>
    <cellStyle name="Comma 165 2" xfId="630" xr:uid="{04086507-A286-4FDB-AB78-F0405A26E2A9}"/>
    <cellStyle name="Comma 166" xfId="105" xr:uid="{00000000-0005-0000-0000-000068000000}"/>
    <cellStyle name="Comma 166 2" xfId="631" xr:uid="{1C4F05A4-7E9C-44AA-98F9-7511A90DC428}"/>
    <cellStyle name="Comma 167" xfId="106" xr:uid="{00000000-0005-0000-0000-000069000000}"/>
    <cellStyle name="Comma 167 2" xfId="632" xr:uid="{FFC1E91B-CFD6-409B-8EFF-38A11B10AD67}"/>
    <cellStyle name="Comma 168" xfId="107" xr:uid="{00000000-0005-0000-0000-00006A000000}"/>
    <cellStyle name="Comma 168 2" xfId="633" xr:uid="{F0589B2B-97BA-4926-8902-04B02B69FA24}"/>
    <cellStyle name="Comma 169" xfId="108" xr:uid="{00000000-0005-0000-0000-00006B000000}"/>
    <cellStyle name="Comma 169 2" xfId="634" xr:uid="{4080D32F-62F2-4894-80F1-8E2FBB6C48B6}"/>
    <cellStyle name="Comma 17" xfId="109" xr:uid="{00000000-0005-0000-0000-00006C000000}"/>
    <cellStyle name="Comma 17 2" xfId="635" xr:uid="{38C5DB26-3C84-4089-A336-ED4F7AA24E8C}"/>
    <cellStyle name="Comma 170" xfId="110" xr:uid="{00000000-0005-0000-0000-00006D000000}"/>
    <cellStyle name="Comma 170 2" xfId="636" xr:uid="{5A61FEAC-06E8-4C0D-9038-8C223CD1DF2C}"/>
    <cellStyle name="Comma 171" xfId="111" xr:uid="{00000000-0005-0000-0000-00006E000000}"/>
    <cellStyle name="Comma 171 2" xfId="637" xr:uid="{7C24F474-F385-4D11-A141-AE0E045AA6B4}"/>
    <cellStyle name="Comma 172" xfId="112" xr:uid="{00000000-0005-0000-0000-00006F000000}"/>
    <cellStyle name="Comma 172 2" xfId="638" xr:uid="{A3C333DE-523E-4997-9062-0A7920D11EB2}"/>
    <cellStyle name="Comma 173" xfId="113" xr:uid="{00000000-0005-0000-0000-000070000000}"/>
    <cellStyle name="Comma 173 2" xfId="639" xr:uid="{E83FA7BC-7AA5-4972-B152-BE6591C1C92A}"/>
    <cellStyle name="Comma 174" xfId="114" xr:uid="{00000000-0005-0000-0000-000071000000}"/>
    <cellStyle name="Comma 174 2" xfId="640" xr:uid="{51FFD1BA-8A4E-41DE-8AA4-A13BA77D7B2B}"/>
    <cellStyle name="Comma 175" xfId="115" xr:uid="{00000000-0005-0000-0000-000072000000}"/>
    <cellStyle name="Comma 175 2" xfId="641" xr:uid="{70A45A14-1342-4DB2-9EF6-F78FC564025E}"/>
    <cellStyle name="Comma 176" xfId="116" xr:uid="{00000000-0005-0000-0000-000073000000}"/>
    <cellStyle name="Comma 176 2" xfId="642" xr:uid="{EF60743D-0562-4AB1-B104-0D0258894995}"/>
    <cellStyle name="Comma 177" xfId="117" xr:uid="{00000000-0005-0000-0000-000074000000}"/>
    <cellStyle name="Comma 177 2" xfId="643" xr:uid="{BE01DAC3-0CFD-4FAE-843A-37016F55F1BD}"/>
    <cellStyle name="Comma 178" xfId="118" xr:uid="{00000000-0005-0000-0000-000075000000}"/>
    <cellStyle name="Comma 178 2" xfId="644" xr:uid="{F2A8A318-D90F-46EC-AC62-44FBC4EE8D98}"/>
    <cellStyle name="Comma 179" xfId="119" xr:uid="{00000000-0005-0000-0000-000076000000}"/>
    <cellStyle name="Comma 179 2" xfId="645" xr:uid="{45AD08E3-94E4-43EF-94BC-08764B95A479}"/>
    <cellStyle name="Comma 18" xfId="120" xr:uid="{00000000-0005-0000-0000-000077000000}"/>
    <cellStyle name="Comma 18 2" xfId="646" xr:uid="{8530C215-7494-4437-99E6-270468D593F6}"/>
    <cellStyle name="Comma 180" xfId="121" xr:uid="{00000000-0005-0000-0000-000078000000}"/>
    <cellStyle name="Comma 180 2" xfId="647" xr:uid="{44099874-3828-4A82-B07E-DE8032901AC0}"/>
    <cellStyle name="Comma 181" xfId="122" xr:uid="{00000000-0005-0000-0000-000079000000}"/>
    <cellStyle name="Comma 181 2" xfId="648" xr:uid="{FCCF9A84-BEB0-42DF-ADA3-1B08CB0C3626}"/>
    <cellStyle name="Comma 182" xfId="123" xr:uid="{00000000-0005-0000-0000-00007A000000}"/>
    <cellStyle name="Comma 182 2" xfId="649" xr:uid="{3635D0D8-311C-42EB-88CC-3C5D3774EB99}"/>
    <cellStyle name="Comma 183" xfId="124" xr:uid="{00000000-0005-0000-0000-00007B000000}"/>
    <cellStyle name="Comma 183 2" xfId="650" xr:uid="{7427D289-FE74-40F8-9147-83C92B78BC3C}"/>
    <cellStyle name="Comma 184" xfId="125" xr:uid="{00000000-0005-0000-0000-00007C000000}"/>
    <cellStyle name="Comma 184 2" xfId="651" xr:uid="{1E45D044-5584-4412-8712-5992CCFD266E}"/>
    <cellStyle name="Comma 185" xfId="126" xr:uid="{00000000-0005-0000-0000-00007D000000}"/>
    <cellStyle name="Comma 185 2" xfId="652" xr:uid="{35F253F8-3FB7-48BF-982E-4FCE56878C6A}"/>
    <cellStyle name="Comma 186" xfId="127" xr:uid="{00000000-0005-0000-0000-00007E000000}"/>
    <cellStyle name="Comma 186 2" xfId="653" xr:uid="{F99AB081-15D8-4C50-AB25-BD373BD08B6F}"/>
    <cellStyle name="Comma 187" xfId="128" xr:uid="{00000000-0005-0000-0000-00007F000000}"/>
    <cellStyle name="Comma 187 2" xfId="654" xr:uid="{A00FDEA6-7E05-41E2-B1FA-A2BF231E7528}"/>
    <cellStyle name="Comma 188" xfId="129" xr:uid="{00000000-0005-0000-0000-000080000000}"/>
    <cellStyle name="Comma 188 2" xfId="655" xr:uid="{3F0B2344-97BD-4D89-93B4-41A09C24401F}"/>
    <cellStyle name="Comma 189" xfId="130" xr:uid="{00000000-0005-0000-0000-000081000000}"/>
    <cellStyle name="Comma 189 2" xfId="656" xr:uid="{26E5D8FF-3C09-41DD-806C-1D2655C2B9BF}"/>
    <cellStyle name="Comma 19" xfId="131" xr:uid="{00000000-0005-0000-0000-000082000000}"/>
    <cellStyle name="Comma 19 2" xfId="657" xr:uid="{B15C32BA-716F-4A54-B28B-DCCC958A9D90}"/>
    <cellStyle name="Comma 190" xfId="132" xr:uid="{00000000-0005-0000-0000-000083000000}"/>
    <cellStyle name="Comma 190 2" xfId="658" xr:uid="{5E1FF0F4-8588-4028-B279-CBAEFDFFF162}"/>
    <cellStyle name="Comma 191" xfId="133" xr:uid="{00000000-0005-0000-0000-000084000000}"/>
    <cellStyle name="Comma 191 2" xfId="659" xr:uid="{39DC0504-6380-48E2-935D-8BB7C88D0098}"/>
    <cellStyle name="Comma 192" xfId="134" xr:uid="{00000000-0005-0000-0000-000085000000}"/>
    <cellStyle name="Comma 192 2" xfId="660" xr:uid="{1EB0F534-78ED-4F86-A878-5575A6727A40}"/>
    <cellStyle name="Comma 193" xfId="135" xr:uid="{00000000-0005-0000-0000-000086000000}"/>
    <cellStyle name="Comma 193 2" xfId="661" xr:uid="{EB5219DB-00BE-4FE2-A759-2AA622D036C1}"/>
    <cellStyle name="Comma 194" xfId="136" xr:uid="{00000000-0005-0000-0000-000087000000}"/>
    <cellStyle name="Comma 194 2" xfId="662" xr:uid="{B2E0BCFD-CDD8-4AAD-94AC-75144BCC1A91}"/>
    <cellStyle name="Comma 195" xfId="137" xr:uid="{00000000-0005-0000-0000-000088000000}"/>
    <cellStyle name="Comma 195 2" xfId="663" xr:uid="{7073975C-C638-4CDC-B109-9D6A28E1A9C6}"/>
    <cellStyle name="Comma 196" xfId="138" xr:uid="{00000000-0005-0000-0000-000089000000}"/>
    <cellStyle name="Comma 196 2" xfId="664" xr:uid="{5F234851-94E2-4DE8-95BD-27B5FA40C1CE}"/>
    <cellStyle name="Comma 197" xfId="139" xr:uid="{00000000-0005-0000-0000-00008A000000}"/>
    <cellStyle name="Comma 197 2" xfId="665" xr:uid="{CC57337C-8798-462F-8781-3311435A6383}"/>
    <cellStyle name="Comma 198" xfId="140" xr:uid="{00000000-0005-0000-0000-00008B000000}"/>
    <cellStyle name="Comma 198 2" xfId="666" xr:uid="{5C4FFEA7-18E2-4324-BCFF-FA4D0B2B2847}"/>
    <cellStyle name="Comma 199" xfId="141" xr:uid="{00000000-0005-0000-0000-00008C000000}"/>
    <cellStyle name="Comma 199 2" xfId="667" xr:uid="{72196880-DAF3-4089-AD2C-96BAE37866DE}"/>
    <cellStyle name="Comma 2" xfId="142" xr:uid="{00000000-0005-0000-0000-00008D000000}"/>
    <cellStyle name="Comma 2 2" xfId="668" xr:uid="{C7B99ABD-B60A-4DFE-964D-E950FE061CB9}"/>
    <cellStyle name="Comma 20" xfId="143" xr:uid="{00000000-0005-0000-0000-00008E000000}"/>
    <cellStyle name="Comma 20 2" xfId="669" xr:uid="{AD599A27-ABF2-481D-9227-27B982450766}"/>
    <cellStyle name="Comma 200" xfId="144" xr:uid="{00000000-0005-0000-0000-00008F000000}"/>
    <cellStyle name="Comma 200 2" xfId="670" xr:uid="{01D6D955-4E43-4731-BC0F-1DE8E21C64DB}"/>
    <cellStyle name="Comma 201" xfId="145" xr:uid="{00000000-0005-0000-0000-000090000000}"/>
    <cellStyle name="Comma 201 2" xfId="671" xr:uid="{E70DA296-9FC8-489D-97EF-2E461FD19A62}"/>
    <cellStyle name="Comma 202" xfId="146" xr:uid="{00000000-0005-0000-0000-000091000000}"/>
    <cellStyle name="Comma 202 2" xfId="672" xr:uid="{C4002C1C-80BE-435D-B068-86A885D3CB89}"/>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25BD1AA7-8127-4610-B718-3C1861E71132}"/>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09903CF9-FECC-4442-B98E-285CAAEAC14D}"/>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EA2B38D7-F9E3-402B-93DE-FA3A7B065271}"/>
    <cellStyle name="Comma 24" xfId="171" xr:uid="{00000000-0005-0000-0000-0000AA000000}"/>
    <cellStyle name="Comma 24 2" xfId="676" xr:uid="{0C8F4301-0C9B-400C-A44F-0F9C8007370B}"/>
    <cellStyle name="Comma 25" xfId="172" xr:uid="{00000000-0005-0000-0000-0000AB000000}"/>
    <cellStyle name="Comma 25 2" xfId="677" xr:uid="{2DFD3855-4BD5-412E-86B9-8F7D69D1464D}"/>
    <cellStyle name="Comma 26" xfId="173" xr:uid="{00000000-0005-0000-0000-0000AC000000}"/>
    <cellStyle name="Comma 26 2" xfId="678" xr:uid="{A47C93C1-C8B5-4802-ADD7-8A32CC17BF01}"/>
    <cellStyle name="Comma 27" xfId="174" xr:uid="{00000000-0005-0000-0000-0000AD000000}"/>
    <cellStyle name="Comma 27 2" xfId="679" xr:uid="{8CB2E203-DDDF-4CD2-9627-3290368FDE1D}"/>
    <cellStyle name="Comma 28" xfId="175" xr:uid="{00000000-0005-0000-0000-0000AE000000}"/>
    <cellStyle name="Comma 28 2" xfId="680" xr:uid="{529FABBC-BB3B-49ED-86F7-330FB595FE28}"/>
    <cellStyle name="Comma 29" xfId="176" xr:uid="{00000000-0005-0000-0000-0000AF000000}"/>
    <cellStyle name="Comma 29 2" xfId="681" xr:uid="{71DAFE79-FC56-4AB0-BF51-98389C144EBF}"/>
    <cellStyle name="Comma 3" xfId="177" xr:uid="{00000000-0005-0000-0000-0000B0000000}"/>
    <cellStyle name="Comma 3 2" xfId="682" xr:uid="{3E56CD41-2386-44A8-A987-681D24D0FA23}"/>
    <cellStyle name="Comma 30" xfId="178" xr:uid="{00000000-0005-0000-0000-0000B1000000}"/>
    <cellStyle name="Comma 30 2" xfId="683" xr:uid="{046CEC5F-D7EF-45FC-A476-E9460C073627}"/>
    <cellStyle name="Comma 31" xfId="179" xr:uid="{00000000-0005-0000-0000-0000B2000000}"/>
    <cellStyle name="Comma 31 2" xfId="684" xr:uid="{84085C64-7D2F-4996-B78C-742B52B8C4DB}"/>
    <cellStyle name="Comma 32" xfId="180" xr:uid="{00000000-0005-0000-0000-0000B3000000}"/>
    <cellStyle name="Comma 32 2" xfId="685" xr:uid="{4D93D71D-56BB-4CE1-A21C-D1A8088AFC4F}"/>
    <cellStyle name="Comma 33" xfId="181" xr:uid="{00000000-0005-0000-0000-0000B4000000}"/>
    <cellStyle name="Comma 33 2" xfId="686" xr:uid="{3DE01E2C-89E2-4730-B01B-71D04D007AA2}"/>
    <cellStyle name="Comma 34" xfId="182" xr:uid="{00000000-0005-0000-0000-0000B5000000}"/>
    <cellStyle name="Comma 34 2" xfId="687" xr:uid="{ECD7180E-FB4E-436D-B7AA-F7D2CA8AC879}"/>
    <cellStyle name="Comma 35" xfId="183" xr:uid="{00000000-0005-0000-0000-0000B6000000}"/>
    <cellStyle name="Comma 35 2" xfId="688" xr:uid="{FB4E2FF6-97B7-4465-83FF-E6EF67E13FB1}"/>
    <cellStyle name="Comma 36" xfId="184" xr:uid="{00000000-0005-0000-0000-0000B7000000}"/>
    <cellStyle name="Comma 36 2" xfId="689" xr:uid="{831E3D35-83F3-4992-A0D4-ED62640C1B89}"/>
    <cellStyle name="Comma 37" xfId="185" xr:uid="{00000000-0005-0000-0000-0000B8000000}"/>
    <cellStyle name="Comma 37 2" xfId="690" xr:uid="{473CF54F-9FEB-4B0C-B521-9F8FF2EA49E5}"/>
    <cellStyle name="Comma 38" xfId="186" xr:uid="{00000000-0005-0000-0000-0000B9000000}"/>
    <cellStyle name="Comma 38 2" xfId="691" xr:uid="{1C437D51-F54B-4C8A-A074-ACF3A257C2FE}"/>
    <cellStyle name="Comma 39" xfId="187" xr:uid="{00000000-0005-0000-0000-0000BA000000}"/>
    <cellStyle name="Comma 39 2" xfId="692" xr:uid="{C2D4E5B2-B173-4AB7-AC38-4F97F650D98E}"/>
    <cellStyle name="Comma 4" xfId="188" xr:uid="{00000000-0005-0000-0000-0000BB000000}"/>
    <cellStyle name="Comma 4 2" xfId="693" xr:uid="{CABCC52D-85D7-403C-AD8F-D29356F225CE}"/>
    <cellStyle name="Comma 40" xfId="189" xr:uid="{00000000-0005-0000-0000-0000BC000000}"/>
    <cellStyle name="Comma 40 2" xfId="694" xr:uid="{2859D9AF-79F9-4EE1-9FD3-437EB9C375BE}"/>
    <cellStyle name="Comma 41" xfId="190" xr:uid="{00000000-0005-0000-0000-0000BD000000}"/>
    <cellStyle name="Comma 41 2" xfId="695" xr:uid="{17FBFFFA-9F5A-4AE6-883B-3BACAFE25DE5}"/>
    <cellStyle name="Comma 42" xfId="191" xr:uid="{00000000-0005-0000-0000-0000BE000000}"/>
    <cellStyle name="Comma 42 2" xfId="696" xr:uid="{CB26DAA6-D381-40FF-B60D-7C8709E4B815}"/>
    <cellStyle name="Comma 43" xfId="192" xr:uid="{00000000-0005-0000-0000-0000BF000000}"/>
    <cellStyle name="Comma 43 2" xfId="697" xr:uid="{71DAAE32-4A2E-4333-AAC4-51C54001E9E5}"/>
    <cellStyle name="Comma 44" xfId="193" xr:uid="{00000000-0005-0000-0000-0000C0000000}"/>
    <cellStyle name="Comma 44 2" xfId="698" xr:uid="{7B290CF6-DFCF-466B-AA73-481E7294FE5B}"/>
    <cellStyle name="Comma 45" xfId="194" xr:uid="{00000000-0005-0000-0000-0000C1000000}"/>
    <cellStyle name="Comma 45 2" xfId="699" xr:uid="{C7185900-09AB-4E42-81D6-B73BD59A08B5}"/>
    <cellStyle name="Comma 46" xfId="195" xr:uid="{00000000-0005-0000-0000-0000C2000000}"/>
    <cellStyle name="Comma 46 2" xfId="700" xr:uid="{4970B2AF-7796-4D67-9EC6-2D8029721397}"/>
    <cellStyle name="Comma 47" xfId="196" xr:uid="{00000000-0005-0000-0000-0000C3000000}"/>
    <cellStyle name="Comma 47 2" xfId="701" xr:uid="{29B5D072-8313-40C2-8071-CAAB589EBFE1}"/>
    <cellStyle name="Comma 48" xfId="197" xr:uid="{00000000-0005-0000-0000-0000C4000000}"/>
    <cellStyle name="Comma 48 2" xfId="702" xr:uid="{5FE95585-709A-415A-ADF1-FF9181744314}"/>
    <cellStyle name="Comma 49" xfId="198" xr:uid="{00000000-0005-0000-0000-0000C5000000}"/>
    <cellStyle name="Comma 49 2" xfId="703" xr:uid="{7FB612CC-2820-40DD-8B04-932ADA8A69F2}"/>
    <cellStyle name="Comma 5" xfId="199" xr:uid="{00000000-0005-0000-0000-0000C6000000}"/>
    <cellStyle name="Comma 5 2" xfId="704" xr:uid="{18FA08A6-1C63-4D8F-8CC8-4B47A943F0DA}"/>
    <cellStyle name="Comma 50" xfId="200" xr:uid="{00000000-0005-0000-0000-0000C7000000}"/>
    <cellStyle name="Comma 50 2" xfId="705" xr:uid="{BFD1651A-4143-465C-AD70-C35CCA6A6D44}"/>
    <cellStyle name="Comma 51" xfId="201" xr:uid="{00000000-0005-0000-0000-0000C8000000}"/>
    <cellStyle name="Comma 51 2" xfId="706" xr:uid="{EEC78343-EEA0-4ECA-9967-414984157C1C}"/>
    <cellStyle name="Comma 52" xfId="202" xr:uid="{00000000-0005-0000-0000-0000C9000000}"/>
    <cellStyle name="Comma 52 2" xfId="707" xr:uid="{4D3AE6BF-267F-4199-9A35-46CFA6DDB559}"/>
    <cellStyle name="Comma 53" xfId="203" xr:uid="{00000000-0005-0000-0000-0000CA000000}"/>
    <cellStyle name="Comma 53 2" xfId="708" xr:uid="{892955D9-8F99-468C-AD1E-4846B42D5C20}"/>
    <cellStyle name="Comma 54" xfId="204" xr:uid="{00000000-0005-0000-0000-0000CB000000}"/>
    <cellStyle name="Comma 54 2" xfId="709" xr:uid="{41642E57-0439-434E-8BD3-5009645DE9FC}"/>
    <cellStyle name="Comma 55" xfId="205" xr:uid="{00000000-0005-0000-0000-0000CC000000}"/>
    <cellStyle name="Comma 55 2" xfId="710" xr:uid="{3BA760CE-927B-4D06-BAA3-83BDFE424F4D}"/>
    <cellStyle name="Comma 56" xfId="206" xr:uid="{00000000-0005-0000-0000-0000CD000000}"/>
    <cellStyle name="Comma 56 2" xfId="711" xr:uid="{920116B0-3B40-476A-B432-2A08C3D77E7D}"/>
    <cellStyle name="Comma 57" xfId="207" xr:uid="{00000000-0005-0000-0000-0000CE000000}"/>
    <cellStyle name="Comma 57 2" xfId="712" xr:uid="{87F271E6-A7CF-4595-BF2C-C5DB36802EC2}"/>
    <cellStyle name="Comma 58" xfId="208" xr:uid="{00000000-0005-0000-0000-0000CF000000}"/>
    <cellStyle name="Comma 58 2" xfId="713" xr:uid="{B9AE0703-BC3B-476F-8937-293446E2F4F0}"/>
    <cellStyle name="Comma 59" xfId="209" xr:uid="{00000000-0005-0000-0000-0000D0000000}"/>
    <cellStyle name="Comma 59 2" xfId="714" xr:uid="{49FC29BB-FB6C-436C-BA2E-2197D892F5F2}"/>
    <cellStyle name="Comma 6" xfId="210" xr:uid="{00000000-0005-0000-0000-0000D1000000}"/>
    <cellStyle name="Comma 6 2" xfId="715" xr:uid="{1EABAAA1-4E81-4820-A0F3-22A7D1B055C4}"/>
    <cellStyle name="Comma 60" xfId="211" xr:uid="{00000000-0005-0000-0000-0000D2000000}"/>
    <cellStyle name="Comma 60 2" xfId="716" xr:uid="{5B4154AA-CBF0-43AA-A9FA-0FB9268A428C}"/>
    <cellStyle name="Comma 61" xfId="212" xr:uid="{00000000-0005-0000-0000-0000D3000000}"/>
    <cellStyle name="Comma 61 2" xfId="717" xr:uid="{90393EE3-924B-4449-AF5D-A4755B400AA8}"/>
    <cellStyle name="Comma 62" xfId="213" xr:uid="{00000000-0005-0000-0000-0000D4000000}"/>
    <cellStyle name="Comma 62 2" xfId="718" xr:uid="{B5265A02-84C2-4A21-A8AE-2430219D470F}"/>
    <cellStyle name="Comma 63" xfId="214" xr:uid="{00000000-0005-0000-0000-0000D5000000}"/>
    <cellStyle name="Comma 63 2" xfId="719" xr:uid="{34DAA363-1F10-4E94-B5B8-AA922C214CE7}"/>
    <cellStyle name="Comma 64" xfId="215" xr:uid="{00000000-0005-0000-0000-0000D6000000}"/>
    <cellStyle name="Comma 64 2" xfId="720" xr:uid="{8959F22E-2270-4503-8814-B49C9E651BE1}"/>
    <cellStyle name="Comma 65" xfId="216" xr:uid="{00000000-0005-0000-0000-0000D7000000}"/>
    <cellStyle name="Comma 65 2" xfId="721" xr:uid="{A2DD7166-63BB-481F-A369-2B9969EE4654}"/>
    <cellStyle name="Comma 66" xfId="217" xr:uid="{00000000-0005-0000-0000-0000D8000000}"/>
    <cellStyle name="Comma 66 2" xfId="722" xr:uid="{948D5470-415B-40CA-B8CC-90D69B7117EB}"/>
    <cellStyle name="Comma 67" xfId="218" xr:uid="{00000000-0005-0000-0000-0000D9000000}"/>
    <cellStyle name="Comma 67 2" xfId="723" xr:uid="{70056584-4432-410B-B8C7-DB41D263F7A2}"/>
    <cellStyle name="Comma 68" xfId="219" xr:uid="{00000000-0005-0000-0000-0000DA000000}"/>
    <cellStyle name="Comma 68 2" xfId="724" xr:uid="{B9D0E7E2-4C42-4AB5-9A08-3AAAB692870A}"/>
    <cellStyle name="Comma 69" xfId="220" xr:uid="{00000000-0005-0000-0000-0000DB000000}"/>
    <cellStyle name="Comma 69 2" xfId="725" xr:uid="{4D133B73-5F22-49C8-9FD1-F29AADB6A28C}"/>
    <cellStyle name="Comma 7" xfId="221" xr:uid="{00000000-0005-0000-0000-0000DC000000}"/>
    <cellStyle name="Comma 7 2" xfId="726" xr:uid="{A73E3F00-1762-4CAF-885D-B90D1D71D022}"/>
    <cellStyle name="Comma 70" xfId="222" xr:uid="{00000000-0005-0000-0000-0000DD000000}"/>
    <cellStyle name="Comma 70 2" xfId="727" xr:uid="{0DF5E91D-0E9F-4E48-A53C-9449EBD0756E}"/>
    <cellStyle name="Comma 71" xfId="223" xr:uid="{00000000-0005-0000-0000-0000DE000000}"/>
    <cellStyle name="Comma 71 2" xfId="728" xr:uid="{2A8CCA36-E187-4792-8CDD-C5176D08B208}"/>
    <cellStyle name="Comma 72" xfId="224" xr:uid="{00000000-0005-0000-0000-0000DF000000}"/>
    <cellStyle name="Comma 72 2" xfId="729" xr:uid="{6AC07CAF-978F-4B9E-A3E0-F277293C9B2E}"/>
    <cellStyle name="Comma 73" xfId="225" xr:uid="{00000000-0005-0000-0000-0000E0000000}"/>
    <cellStyle name="Comma 73 2" xfId="730" xr:uid="{3A622FCB-BFAD-4F25-AB57-95EEC0AF166D}"/>
    <cellStyle name="Comma 74" xfId="226" xr:uid="{00000000-0005-0000-0000-0000E1000000}"/>
    <cellStyle name="Comma 74 2" xfId="731" xr:uid="{52778226-1E47-4B72-ABFC-A023ECBD7F31}"/>
    <cellStyle name="Comma 75" xfId="227" xr:uid="{00000000-0005-0000-0000-0000E2000000}"/>
    <cellStyle name="Comma 75 2" xfId="732" xr:uid="{EB6037B0-50A9-41C6-B5DD-A2521D75F21C}"/>
    <cellStyle name="Comma 76" xfId="228" xr:uid="{00000000-0005-0000-0000-0000E3000000}"/>
    <cellStyle name="Comma 76 2" xfId="733" xr:uid="{4ED60F5F-0219-4E46-B415-20F02C62985D}"/>
    <cellStyle name="Comma 77" xfId="229" xr:uid="{00000000-0005-0000-0000-0000E4000000}"/>
    <cellStyle name="Comma 77 2" xfId="734" xr:uid="{27B36BD1-1FDC-46E4-BC1D-06C55C9E7EC0}"/>
    <cellStyle name="Comma 78" xfId="230" xr:uid="{00000000-0005-0000-0000-0000E5000000}"/>
    <cellStyle name="Comma 78 2" xfId="735" xr:uid="{F38EB6D6-DC2C-441F-9493-D78B6B6DC480}"/>
    <cellStyle name="Comma 79" xfId="231" xr:uid="{00000000-0005-0000-0000-0000E6000000}"/>
    <cellStyle name="Comma 79 2" xfId="736" xr:uid="{C933BF38-9F86-4D3D-B23D-CF6E1F4F3DFC}"/>
    <cellStyle name="Comma 8" xfId="232" xr:uid="{00000000-0005-0000-0000-0000E7000000}"/>
    <cellStyle name="Comma 8 2" xfId="737" xr:uid="{97B2C66D-975C-4290-9030-1C6CDBED10BB}"/>
    <cellStyle name="Comma 80" xfId="233" xr:uid="{00000000-0005-0000-0000-0000E8000000}"/>
    <cellStyle name="Comma 80 2" xfId="738" xr:uid="{D85F0497-F5AE-4156-81A3-603B82374D6C}"/>
    <cellStyle name="Comma 81" xfId="234" xr:uid="{00000000-0005-0000-0000-0000E9000000}"/>
    <cellStyle name="Comma 81 2" xfId="739" xr:uid="{61902148-D34E-4721-9C12-4BFBA1F8DE80}"/>
    <cellStyle name="Comma 82" xfId="235" xr:uid="{00000000-0005-0000-0000-0000EA000000}"/>
    <cellStyle name="Comma 82 2" xfId="740" xr:uid="{2E647D12-6490-4346-96D2-40FC0D31303E}"/>
    <cellStyle name="Comma 83" xfId="236" xr:uid="{00000000-0005-0000-0000-0000EB000000}"/>
    <cellStyle name="Comma 83 2" xfId="741" xr:uid="{660B58E2-14AC-467F-BD42-7D28BA637A65}"/>
    <cellStyle name="Comma 84" xfId="237" xr:uid="{00000000-0005-0000-0000-0000EC000000}"/>
    <cellStyle name="Comma 84 2" xfId="742" xr:uid="{C4358756-450A-473B-AF8B-ADD34AA15A47}"/>
    <cellStyle name="Comma 85" xfId="238" xr:uid="{00000000-0005-0000-0000-0000ED000000}"/>
    <cellStyle name="Comma 85 2" xfId="743" xr:uid="{0CBE22B2-671A-4A8E-BDCF-82DDDACB1AB1}"/>
    <cellStyle name="Comma 86" xfId="239" xr:uid="{00000000-0005-0000-0000-0000EE000000}"/>
    <cellStyle name="Comma 86 2" xfId="744" xr:uid="{8ACA2F31-7119-49EB-9064-E09E7C767653}"/>
    <cellStyle name="Comma 87" xfId="240" xr:uid="{00000000-0005-0000-0000-0000EF000000}"/>
    <cellStyle name="Comma 87 2" xfId="745" xr:uid="{5875DFAD-64A6-4362-92F8-92655D1CB392}"/>
    <cellStyle name="Comma 88" xfId="241" xr:uid="{00000000-0005-0000-0000-0000F0000000}"/>
    <cellStyle name="Comma 88 2" xfId="746" xr:uid="{FD9E9374-A5CA-4845-9F51-DE4B4BCFB99E}"/>
    <cellStyle name="Comma 89" xfId="242" xr:uid="{00000000-0005-0000-0000-0000F1000000}"/>
    <cellStyle name="Comma 89 2" xfId="747" xr:uid="{B3D0C50B-FBD6-4FC0-9C88-DE61BCE08EB7}"/>
    <cellStyle name="Comma 9" xfId="243" xr:uid="{00000000-0005-0000-0000-0000F2000000}"/>
    <cellStyle name="Comma 9 2" xfId="748" xr:uid="{A6869F27-4455-4672-BE8E-530F15196285}"/>
    <cellStyle name="Comma 90" xfId="244" xr:uid="{00000000-0005-0000-0000-0000F3000000}"/>
    <cellStyle name="Comma 90 2" xfId="749" xr:uid="{B7C7ED9E-A5A8-4DB4-802C-C57E04CEB739}"/>
    <cellStyle name="Comma 91" xfId="245" xr:uid="{00000000-0005-0000-0000-0000F4000000}"/>
    <cellStyle name="Comma 91 2" xfId="750" xr:uid="{2F7BC190-282D-47F7-A510-D6CD5175A2C6}"/>
    <cellStyle name="Comma 92" xfId="246" xr:uid="{00000000-0005-0000-0000-0000F5000000}"/>
    <cellStyle name="Comma 92 2" xfId="751" xr:uid="{BEAA903C-CF61-4D7E-919D-0A51AFA11A7E}"/>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08F202FB-710B-4567-97C9-98303A48AEDC}"/>
    <cellStyle name="Currency [0] 5" xfId="257" xr:uid="{00000000-0005-0000-0000-000000010000}"/>
    <cellStyle name="Currency 10" xfId="258" xr:uid="{00000000-0005-0000-0000-000001010000}"/>
    <cellStyle name="Currency 100" xfId="259" xr:uid="{00000000-0005-0000-0000-000002010000}"/>
    <cellStyle name="Currency 100 2" xfId="753" xr:uid="{F0CCFC3D-A612-4085-A782-33E97656BB26}"/>
    <cellStyle name="Currency 101" xfId="260" xr:uid="{00000000-0005-0000-0000-000003010000}"/>
    <cellStyle name="Currency 101 2" xfId="754" xr:uid="{1DC9A16A-DCE1-4D0B-8BC8-D2089447E3C4}"/>
    <cellStyle name="Currency 102" xfId="261" xr:uid="{00000000-0005-0000-0000-000004010000}"/>
    <cellStyle name="Currency 102 2" xfId="755" xr:uid="{6BE7CFE8-4D65-46FE-94EA-5C0330E48EF2}"/>
    <cellStyle name="Currency 103" xfId="262" xr:uid="{00000000-0005-0000-0000-000005010000}"/>
    <cellStyle name="Currency 103 2" xfId="756" xr:uid="{6265BCD6-E2BA-4518-95F2-918EB1029D4C}"/>
    <cellStyle name="Currency 104" xfId="263" xr:uid="{00000000-0005-0000-0000-000006010000}"/>
    <cellStyle name="Currency 104 2" xfId="757" xr:uid="{E826C24D-64F7-4B47-8730-E5FE1711236B}"/>
    <cellStyle name="Currency 105" xfId="264" xr:uid="{00000000-0005-0000-0000-000007010000}"/>
    <cellStyle name="Currency 105 2" xfId="758" xr:uid="{C2602B1A-0BB8-4824-BBD2-9370C9152DED}"/>
    <cellStyle name="Currency 106" xfId="265" xr:uid="{00000000-0005-0000-0000-000008010000}"/>
    <cellStyle name="Currency 106 2" xfId="759" xr:uid="{E1AB0400-99B7-41BD-AAA2-D46D8ADFB500}"/>
    <cellStyle name="Currency 107" xfId="266" xr:uid="{00000000-0005-0000-0000-000009010000}"/>
    <cellStyle name="Currency 107 2" xfId="760" xr:uid="{019D5E8B-4202-42DC-AA0B-CE5B7865EB3E}"/>
    <cellStyle name="Currency 108" xfId="267" xr:uid="{00000000-0005-0000-0000-00000A010000}"/>
    <cellStyle name="Currency 108 2" xfId="761" xr:uid="{85CA8253-6FFF-4940-862E-51858FB444B3}"/>
    <cellStyle name="Currency 109" xfId="268" xr:uid="{00000000-0005-0000-0000-00000B010000}"/>
    <cellStyle name="Currency 109 2" xfId="762" xr:uid="{BA09ECB2-FF69-4EB1-A374-F2BF4D0D46F9}"/>
    <cellStyle name="Currency 11" xfId="269" xr:uid="{00000000-0005-0000-0000-00000C010000}"/>
    <cellStyle name="Currency 110" xfId="270" xr:uid="{00000000-0005-0000-0000-00000D010000}"/>
    <cellStyle name="Currency 110 2" xfId="763" xr:uid="{CBAEE97F-CD95-4D1F-9383-EFCDBE3B7C76}"/>
    <cellStyle name="Currency 111" xfId="271" xr:uid="{00000000-0005-0000-0000-00000E010000}"/>
    <cellStyle name="Currency 111 2" xfId="764" xr:uid="{66463DCE-68DC-414C-AAAF-2E284AE032F5}"/>
    <cellStyle name="Currency 112" xfId="272" xr:uid="{00000000-0005-0000-0000-00000F010000}"/>
    <cellStyle name="Currency 112 2" xfId="765" xr:uid="{AA6CF99A-12D1-4E5E-9407-AD1A6E18E8B4}"/>
    <cellStyle name="Currency 113" xfId="273" xr:uid="{00000000-0005-0000-0000-000010010000}"/>
    <cellStyle name="Currency 113 2" xfId="766" xr:uid="{27D08800-56FC-43C0-A2FA-6A2D5F68C832}"/>
    <cellStyle name="Currency 114" xfId="274" xr:uid="{00000000-0005-0000-0000-000011010000}"/>
    <cellStyle name="Currency 114 2" xfId="767" xr:uid="{0D417599-0D6E-4E1E-9E78-08FDAB4A10A3}"/>
    <cellStyle name="Currency 115" xfId="275" xr:uid="{00000000-0005-0000-0000-000012010000}"/>
    <cellStyle name="Currency 115 2" xfId="768" xr:uid="{DD4650BD-5D79-48DD-A796-E9E9EB494691}"/>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02B7E0DC-7EFF-458F-981D-D95E5C8C145F}"/>
    <cellStyle name="Currency 14" xfId="302" xr:uid="{00000000-0005-0000-0000-00002D010000}"/>
    <cellStyle name="Currency 140" xfId="303" xr:uid="{00000000-0005-0000-0000-00002E010000}"/>
    <cellStyle name="Currency 140 2" xfId="770" xr:uid="{C29D15A9-2B75-4FF2-9BA5-3473DB3BA8AE}"/>
    <cellStyle name="Currency 141" xfId="304" xr:uid="{00000000-0005-0000-0000-00002F010000}"/>
    <cellStyle name="Currency 141 2" xfId="771" xr:uid="{C2701402-32B9-4A85-BE35-F87D3E4A9291}"/>
    <cellStyle name="Currency 142" xfId="305" xr:uid="{00000000-0005-0000-0000-000030010000}"/>
    <cellStyle name="Currency 142 2" xfId="772" xr:uid="{5C62B571-EC06-4B1B-AF23-6E9978BAF99D}"/>
    <cellStyle name="Currency 143" xfId="306" xr:uid="{00000000-0005-0000-0000-000031010000}"/>
    <cellStyle name="Currency 143 2" xfId="773" xr:uid="{F7BB4095-9566-4EDD-8F29-A467D8EF452A}"/>
    <cellStyle name="Currency 144" xfId="307" xr:uid="{00000000-0005-0000-0000-000032010000}"/>
    <cellStyle name="Currency 144 2" xfId="774" xr:uid="{998DF235-8621-4E63-9D33-C87A1D35F052}"/>
    <cellStyle name="Currency 145" xfId="308" xr:uid="{00000000-0005-0000-0000-000033010000}"/>
    <cellStyle name="Currency 145 2" xfId="775" xr:uid="{5165FE03-A4DA-4F51-B19B-5C41B32DFC63}"/>
    <cellStyle name="Currency 146" xfId="309" xr:uid="{00000000-0005-0000-0000-000034010000}"/>
    <cellStyle name="Currency 146 2" xfId="776" xr:uid="{FF014B29-3373-482F-ACFE-F7BF7264D906}"/>
    <cellStyle name="Currency 147" xfId="310" xr:uid="{00000000-0005-0000-0000-000035010000}"/>
    <cellStyle name="Currency 147 2" xfId="777" xr:uid="{F2F28110-0AE1-4183-94A3-5221BBBAABAB}"/>
    <cellStyle name="Currency 148" xfId="311" xr:uid="{00000000-0005-0000-0000-000036010000}"/>
    <cellStyle name="Currency 148 2" xfId="778" xr:uid="{99A1DEAF-4D6D-4A68-A3ED-C8926ED669BF}"/>
    <cellStyle name="Currency 149" xfId="312" xr:uid="{00000000-0005-0000-0000-000037010000}"/>
    <cellStyle name="Currency 149 2" xfId="779" xr:uid="{C7C38C28-97C1-42AF-B7E2-4C0F69506F60}"/>
    <cellStyle name="Currency 15" xfId="313" xr:uid="{00000000-0005-0000-0000-000038010000}"/>
    <cellStyle name="Currency 150" xfId="314" xr:uid="{00000000-0005-0000-0000-000039010000}"/>
    <cellStyle name="Currency 150 2" xfId="780" xr:uid="{9006A4D6-F34A-43D5-91EB-DFDA415193FD}"/>
    <cellStyle name="Currency 151" xfId="315" xr:uid="{00000000-0005-0000-0000-00003A010000}"/>
    <cellStyle name="Currency 151 2" xfId="781" xr:uid="{71B26360-8F34-4580-84D3-B8B0964207F7}"/>
    <cellStyle name="Currency 152" xfId="316" xr:uid="{00000000-0005-0000-0000-00003B010000}"/>
    <cellStyle name="Currency 152 2" xfId="782" xr:uid="{3A427A21-C72C-48D8-A61C-D1A06F3C1CD9}"/>
    <cellStyle name="Currency 153" xfId="317" xr:uid="{00000000-0005-0000-0000-00003C010000}"/>
    <cellStyle name="Currency 153 2" xfId="783" xr:uid="{1AE8397C-A943-4948-A020-09938E57CE71}"/>
    <cellStyle name="Currency 154" xfId="318" xr:uid="{00000000-0005-0000-0000-00003D010000}"/>
    <cellStyle name="Currency 154 2" xfId="784" xr:uid="{E93D7B23-4351-4FA2-AE22-4AB5804C7569}"/>
    <cellStyle name="Currency 155" xfId="319" xr:uid="{00000000-0005-0000-0000-00003E010000}"/>
    <cellStyle name="Currency 155 2" xfId="785" xr:uid="{BD137971-2479-4717-BD7E-1EEC014B671B}"/>
    <cellStyle name="Currency 156" xfId="320" xr:uid="{00000000-0005-0000-0000-00003F010000}"/>
    <cellStyle name="Currency 156 2" xfId="786" xr:uid="{6B2A3450-7040-4DD2-8EC1-7439163ADE49}"/>
    <cellStyle name="Currency 157" xfId="321" xr:uid="{00000000-0005-0000-0000-000040010000}"/>
    <cellStyle name="Currency 157 2" xfId="787" xr:uid="{91D58214-AB1A-4859-A705-0F00992DA982}"/>
    <cellStyle name="Currency 158" xfId="322" xr:uid="{00000000-0005-0000-0000-000041010000}"/>
    <cellStyle name="Currency 158 2" xfId="788" xr:uid="{F16BB032-1E58-4DA7-B16B-C3DE695F53A5}"/>
    <cellStyle name="Currency 159" xfId="323" xr:uid="{00000000-0005-0000-0000-000042010000}"/>
    <cellStyle name="Currency 159 2" xfId="789" xr:uid="{C7468EF3-1670-4D71-B082-460CE847DB7B}"/>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0A094BA5-79D9-462A-8FAF-DC0AC17B19A0}"/>
    <cellStyle name="Currency 204" xfId="374" xr:uid="{00000000-0005-0000-0000-000075010000}"/>
    <cellStyle name="Currency 204 2" xfId="791" xr:uid="{EE3DB9FA-7BD9-4724-9C93-B928E5130807}"/>
    <cellStyle name="Currency 205" xfId="375" xr:uid="{00000000-0005-0000-0000-000076010000}"/>
    <cellStyle name="Currency 205 2" xfId="792" xr:uid="{1B8A0942-9CC6-4B4C-82C0-E9657FA9F153}"/>
    <cellStyle name="Currency 206" xfId="376" xr:uid="{00000000-0005-0000-0000-000077010000}"/>
    <cellStyle name="Currency 206 2" xfId="793" xr:uid="{3FEE572B-1C74-486F-A688-67F6618C32B7}"/>
    <cellStyle name="Currency 207" xfId="377" xr:uid="{00000000-0005-0000-0000-000078010000}"/>
    <cellStyle name="Currency 207 2" xfId="794" xr:uid="{87AF9646-7CF8-4AFF-B39A-7242F91A6F62}"/>
    <cellStyle name="Currency 208" xfId="378" xr:uid="{00000000-0005-0000-0000-000079010000}"/>
    <cellStyle name="Currency 208 2" xfId="795" xr:uid="{880C21B0-A645-4042-AA5E-8A18E91E2EAA}"/>
    <cellStyle name="Currency 209" xfId="379" xr:uid="{00000000-0005-0000-0000-00007A010000}"/>
    <cellStyle name="Currency 209 2" xfId="796" xr:uid="{8DABAF8F-C343-47C7-B7CE-EDC182D9AEDE}"/>
    <cellStyle name="Currency 21" xfId="380" xr:uid="{00000000-0005-0000-0000-00007B010000}"/>
    <cellStyle name="Currency 210" xfId="381" xr:uid="{00000000-0005-0000-0000-00007C010000}"/>
    <cellStyle name="Currency 210 2" xfId="797" xr:uid="{91D04B8C-AC2D-4739-8CAB-8113F731A67A}"/>
    <cellStyle name="Currency 211" xfId="382" xr:uid="{00000000-0005-0000-0000-00007D010000}"/>
    <cellStyle name="Currency 211 2" xfId="798" xr:uid="{BF4EDC8D-558A-423B-8816-9FA79B0224B9}"/>
    <cellStyle name="Currency 212" xfId="383" xr:uid="{00000000-0005-0000-0000-00007E010000}"/>
    <cellStyle name="Currency 212 2" xfId="799" xr:uid="{ABDB3F0B-561D-496B-95BE-7DA43FB95E1D}"/>
    <cellStyle name="Currency 213" xfId="384" xr:uid="{00000000-0005-0000-0000-00007F010000}"/>
    <cellStyle name="Currency 213 2" xfId="800" xr:uid="{A2ED0B92-27AE-424A-AE11-DAE435F34770}"/>
    <cellStyle name="Currency 214" xfId="385" xr:uid="{00000000-0005-0000-0000-000080010000}"/>
    <cellStyle name="Currency 214 2" xfId="801" xr:uid="{F363DEBC-0490-4A9B-9C21-944DAEEB41F6}"/>
    <cellStyle name="Currency 215" xfId="386" xr:uid="{00000000-0005-0000-0000-000081010000}"/>
    <cellStyle name="Currency 215 2" xfId="802" xr:uid="{FD63BFB2-5518-4C80-9250-9B9C2E9AE6DA}"/>
    <cellStyle name="Currency 216" xfId="387" xr:uid="{00000000-0005-0000-0000-000082010000}"/>
    <cellStyle name="Currency 216 2" xfId="803" xr:uid="{39661A05-2AFF-4449-84C3-5893AD217C8D}"/>
    <cellStyle name="Currency 217" xfId="388" xr:uid="{00000000-0005-0000-0000-000083010000}"/>
    <cellStyle name="Currency 217 2" xfId="804" xr:uid="{6A240B93-4E4D-476D-971B-98D0A86C994E}"/>
    <cellStyle name="Currency 218" xfId="389" xr:uid="{00000000-0005-0000-0000-000084010000}"/>
    <cellStyle name="Currency 218 2" xfId="805" xr:uid="{5A82595D-6864-4A57-B04C-09FE4849004F}"/>
    <cellStyle name="Currency 219" xfId="390" xr:uid="{00000000-0005-0000-0000-000085010000}"/>
    <cellStyle name="Currency 219 2" xfId="806" xr:uid="{8BE8F0A1-CA18-421F-88A9-5D1AC7244400}"/>
    <cellStyle name="Currency 22" xfId="391" xr:uid="{00000000-0005-0000-0000-000086010000}"/>
    <cellStyle name="Currency 220" xfId="392" xr:uid="{00000000-0005-0000-0000-000087010000}"/>
    <cellStyle name="Currency 220 2" xfId="807" xr:uid="{56AF489C-EF32-4656-87A5-DC9484E0F75B}"/>
    <cellStyle name="Currency 221" xfId="393" xr:uid="{00000000-0005-0000-0000-000088010000}"/>
    <cellStyle name="Currency 221 2" xfId="808" xr:uid="{AC9F3232-A449-4378-B1CF-B0019E447F68}"/>
    <cellStyle name="Currency 222" xfId="394" xr:uid="{00000000-0005-0000-0000-000089010000}"/>
    <cellStyle name="Currency 222 2" xfId="809" xr:uid="{1FE26479-A639-4918-BBED-6557134F00C0}"/>
    <cellStyle name="Currency 223" xfId="395" xr:uid="{00000000-0005-0000-0000-00008A010000}"/>
    <cellStyle name="Currency 223 2" xfId="810" xr:uid="{7B501A0C-4CEC-41E4-B5EA-A85EE9E6B111}"/>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51555C74-1FF7-4D7C-B34E-8DC7DE39BB85}"/>
    <cellStyle name="Currency 94" xfId="474" xr:uid="{00000000-0005-0000-0000-0000D9010000}"/>
    <cellStyle name="Currency 94 2" xfId="812" xr:uid="{0C518E7F-04D1-4FA1-BC55-82FFA0462A8A}"/>
    <cellStyle name="Currency 95" xfId="475" xr:uid="{00000000-0005-0000-0000-0000DA010000}"/>
    <cellStyle name="Currency 95 2" xfId="813" xr:uid="{6DAAB996-EA35-488B-9918-C036A8502BB9}"/>
    <cellStyle name="Currency 96" xfId="476" xr:uid="{00000000-0005-0000-0000-0000DB010000}"/>
    <cellStyle name="Currency 96 2" xfId="814" xr:uid="{62DD5EEE-2928-4B96-BA3D-45EF0D9863D8}"/>
    <cellStyle name="Currency 97" xfId="477" xr:uid="{00000000-0005-0000-0000-0000DC010000}"/>
    <cellStyle name="Currency 97 2" xfId="815" xr:uid="{216A4B4F-F533-4452-AF45-A2DCFCE000B6}"/>
    <cellStyle name="Currency 98" xfId="478" xr:uid="{00000000-0005-0000-0000-0000DD010000}"/>
    <cellStyle name="Currency 98 2" xfId="816" xr:uid="{C4D9AAF4-0F3F-411F-BA7B-17DC291E51B1}"/>
    <cellStyle name="Currency 99" xfId="479" xr:uid="{00000000-0005-0000-0000-0000DE010000}"/>
    <cellStyle name="Currency 99 2" xfId="817" xr:uid="{CAFD7A59-5894-41B3-BCEE-599DF3DCB3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18" xr:uid="{D7F467E3-0C8F-4C27-B367-F51B3D6B1F3E}"/>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9" xr:uid="{0E0D538E-F4BA-455E-BF34-075C4DC57DD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neecheung@glenai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mmueller@glenair.de" TargetMode="External"/><Relationship Id="rId4" Type="http://schemas.openxmlformats.org/officeDocument/2006/relationships/hyperlink" Target="https://cdn.glenair.com/compliance/pdf/conflict-minerals-statemen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21"/>
      <c r="B2" s="5" t="s">
        <v>843</v>
      </c>
      <c r="C2" s="3"/>
      <c r="D2" s="175"/>
      <c r="E2" s="3"/>
      <c r="F2" s="3"/>
      <c r="G2" s="25"/>
    </row>
    <row r="3" spans="1:7">
      <c r="A3" s="321"/>
      <c r="B3" s="3" t="s">
        <v>835</v>
      </c>
      <c r="C3" s="5"/>
      <c r="D3" s="176"/>
      <c r="E3" s="3"/>
      <c r="F3" s="5"/>
      <c r="G3" s="25"/>
    </row>
    <row r="4" spans="1:7" ht="15.75">
      <c r="A4" s="321"/>
      <c r="B4" s="30" t="s">
        <v>845</v>
      </c>
      <c r="C4" s="6"/>
      <c r="D4" s="177"/>
      <c r="E4" s="3"/>
      <c r="F4" s="6"/>
      <c r="G4" s="25"/>
    </row>
    <row r="5" spans="1:7">
      <c r="A5" s="321"/>
      <c r="B5" s="29" t="s">
        <v>1036</v>
      </c>
      <c r="C5" s="4"/>
      <c r="D5" s="178"/>
      <c r="E5" s="3"/>
      <c r="F5" s="4"/>
      <c r="G5" s="25"/>
    </row>
    <row r="6" spans="1:7">
      <c r="A6" s="321"/>
      <c r="B6" s="3"/>
      <c r="C6" s="3"/>
      <c r="D6" s="175"/>
      <c r="E6" s="3"/>
      <c r="F6" s="3"/>
      <c r="G6" s="25"/>
    </row>
    <row r="7" spans="1:7">
      <c r="A7" s="321"/>
      <c r="B7" s="3"/>
      <c r="C7" s="3"/>
      <c r="D7" s="175"/>
      <c r="E7" s="3"/>
      <c r="F7" s="3"/>
      <c r="G7" s="25"/>
    </row>
    <row r="8" spans="1:7">
      <c r="A8" s="321"/>
      <c r="B8" s="3"/>
      <c r="C8" s="3"/>
      <c r="D8" s="175"/>
      <c r="E8" s="3"/>
      <c r="F8" s="3"/>
      <c r="G8" s="25"/>
    </row>
    <row r="9" spans="1:7">
      <c r="A9" s="321"/>
      <c r="B9" s="324" t="s">
        <v>846</v>
      </c>
      <c r="C9" s="324"/>
      <c r="D9" s="324"/>
      <c r="E9" s="324"/>
      <c r="F9" s="324"/>
      <c r="G9" s="25"/>
    </row>
    <row r="10" spans="1:7" ht="27" customHeight="1">
      <c r="A10" s="321"/>
      <c r="B10" s="325" t="s">
        <v>438</v>
      </c>
      <c r="C10" s="325"/>
      <c r="D10" s="325"/>
      <c r="E10" s="325"/>
      <c r="F10" s="325"/>
      <c r="G10" s="25"/>
    </row>
    <row r="11" spans="1:7" ht="27" customHeight="1">
      <c r="A11" s="321"/>
      <c r="B11" s="326"/>
      <c r="C11" s="326"/>
      <c r="D11" s="326"/>
      <c r="E11" s="326"/>
      <c r="F11" s="326"/>
      <c r="G11" s="25"/>
    </row>
    <row r="12" spans="1:7">
      <c r="A12" s="321"/>
      <c r="B12" s="31" t="s">
        <v>844</v>
      </c>
      <c r="C12" s="32" t="s">
        <v>847</v>
      </c>
      <c r="D12" s="179" t="s">
        <v>848</v>
      </c>
      <c r="E12" s="32" t="s">
        <v>612</v>
      </c>
      <c r="F12" s="32" t="s">
        <v>613</v>
      </c>
      <c r="G12" s="25"/>
    </row>
    <row r="13" spans="1:7" ht="33.75">
      <c r="A13" s="321"/>
      <c r="B13" s="2">
        <v>1</v>
      </c>
      <c r="C13" s="27" t="s">
        <v>1084</v>
      </c>
      <c r="D13" s="28" t="s">
        <v>872</v>
      </c>
      <c r="E13" s="163" t="s">
        <v>849</v>
      </c>
      <c r="F13" s="163"/>
      <c r="G13" s="25"/>
    </row>
    <row r="14" spans="1:7" ht="33.75">
      <c r="A14" s="321"/>
      <c r="B14" s="2">
        <v>2</v>
      </c>
      <c r="C14" s="27" t="s">
        <v>1084</v>
      </c>
      <c r="D14" s="28" t="s">
        <v>1021</v>
      </c>
      <c r="E14" s="163" t="s">
        <v>530</v>
      </c>
      <c r="F14" s="163" t="s">
        <v>531</v>
      </c>
      <c r="G14" s="25"/>
    </row>
    <row r="15" spans="1:7" ht="89.1" customHeight="1">
      <c r="A15" s="321"/>
      <c r="B15" s="327">
        <v>2.0099999999999998</v>
      </c>
      <c r="C15" s="318" t="s">
        <v>1084</v>
      </c>
      <c r="D15" s="330" t="s">
        <v>2246</v>
      </c>
      <c r="E15" s="164" t="s">
        <v>614</v>
      </c>
      <c r="F15" s="164" t="s">
        <v>617</v>
      </c>
      <c r="G15" s="25"/>
    </row>
    <row r="16" spans="1:7" ht="99" customHeight="1">
      <c r="A16" s="321"/>
      <c r="B16" s="328"/>
      <c r="C16" s="319"/>
      <c r="D16" s="331"/>
      <c r="E16" s="165"/>
      <c r="F16" s="165" t="s">
        <v>615</v>
      </c>
      <c r="G16" s="25"/>
    </row>
    <row r="17" spans="1:7" ht="63" customHeight="1">
      <c r="A17" s="321"/>
      <c r="B17" s="329"/>
      <c r="C17" s="320"/>
      <c r="D17" s="332"/>
      <c r="E17" s="27"/>
      <c r="F17" s="27" t="s">
        <v>616</v>
      </c>
      <c r="G17" s="25"/>
    </row>
    <row r="18" spans="1:7" ht="117" customHeight="1">
      <c r="A18" s="321"/>
      <c r="B18" s="327">
        <v>2.02</v>
      </c>
      <c r="C18" s="318" t="s">
        <v>1084</v>
      </c>
      <c r="D18" s="330" t="s">
        <v>2247</v>
      </c>
      <c r="E18" s="164" t="s">
        <v>439</v>
      </c>
      <c r="F18" s="164" t="s">
        <v>525</v>
      </c>
      <c r="G18" s="25"/>
    </row>
    <row r="19" spans="1:7" ht="71.099999999999994" customHeight="1">
      <c r="A19" s="321"/>
      <c r="B19" s="328"/>
      <c r="C19" s="319"/>
      <c r="D19" s="331"/>
      <c r="E19" s="165" t="s">
        <v>529</v>
      </c>
      <c r="F19" s="165" t="s">
        <v>440</v>
      </c>
      <c r="G19" s="25"/>
    </row>
    <row r="20" spans="1:7" ht="90.75" customHeight="1">
      <c r="A20" s="321"/>
      <c r="B20" s="328"/>
      <c r="C20" s="319"/>
      <c r="D20" s="331"/>
      <c r="E20" s="165"/>
      <c r="F20" s="165" t="s">
        <v>619</v>
      </c>
      <c r="G20" s="25"/>
    </row>
    <row r="21" spans="1:7" ht="74.25" customHeight="1">
      <c r="A21" s="321"/>
      <c r="B21" s="329"/>
      <c r="C21" s="320"/>
      <c r="D21" s="332"/>
      <c r="E21" s="27"/>
      <c r="F21" s="27" t="s">
        <v>618</v>
      </c>
      <c r="G21" s="25"/>
    </row>
    <row r="22" spans="1:7" ht="90" customHeight="1">
      <c r="A22" s="321"/>
      <c r="B22" s="336">
        <v>2.0299999999999998</v>
      </c>
      <c r="C22" s="336" t="s">
        <v>818</v>
      </c>
      <c r="D22" s="315" t="s">
        <v>2248</v>
      </c>
      <c r="E22" s="318" t="s">
        <v>437</v>
      </c>
      <c r="F22" s="164" t="s">
        <v>460</v>
      </c>
      <c r="G22" s="25"/>
    </row>
    <row r="23" spans="1:7" ht="109.5" customHeight="1">
      <c r="A23" s="321"/>
      <c r="B23" s="337"/>
      <c r="C23" s="337"/>
      <c r="D23" s="316"/>
      <c r="E23" s="319"/>
      <c r="F23" s="165" t="s">
        <v>819</v>
      </c>
      <c r="G23" s="25"/>
    </row>
    <row r="24" spans="1:7" ht="74.25" customHeight="1">
      <c r="A24" s="321"/>
      <c r="B24" s="338"/>
      <c r="C24" s="338"/>
      <c r="D24" s="317"/>
      <c r="E24" s="320"/>
      <c r="F24" s="27" t="s">
        <v>436</v>
      </c>
      <c r="G24" s="25"/>
    </row>
    <row r="25" spans="1:7" ht="72" customHeight="1">
      <c r="A25" s="321"/>
      <c r="B25" s="2" t="s">
        <v>458</v>
      </c>
      <c r="C25" s="27" t="s">
        <v>459</v>
      </c>
      <c r="D25" s="28" t="s">
        <v>2249</v>
      </c>
      <c r="E25" s="27" t="s">
        <v>2244</v>
      </c>
      <c r="F25" s="27" t="s">
        <v>461</v>
      </c>
      <c r="G25" s="25"/>
    </row>
    <row r="26" spans="1:7" ht="98.1" customHeight="1">
      <c r="A26" s="321"/>
      <c r="B26" s="333">
        <v>3</v>
      </c>
      <c r="C26" s="327" t="s">
        <v>70</v>
      </c>
      <c r="D26" s="330" t="s">
        <v>2250</v>
      </c>
      <c r="E26" s="318" t="s">
        <v>0</v>
      </c>
      <c r="F26" s="164" t="s">
        <v>64</v>
      </c>
      <c r="G26" s="25"/>
    </row>
    <row r="27" spans="1:7" ht="90" customHeight="1">
      <c r="A27" s="321"/>
      <c r="B27" s="334"/>
      <c r="C27" s="328"/>
      <c r="D27" s="331"/>
      <c r="E27" s="319"/>
      <c r="F27" s="165" t="s">
        <v>59</v>
      </c>
      <c r="G27" s="25"/>
    </row>
    <row r="28" spans="1:7" ht="19.350000000000001" customHeight="1">
      <c r="A28" s="321"/>
      <c r="B28" s="334"/>
      <c r="C28" s="328"/>
      <c r="D28" s="331"/>
      <c r="E28" s="319"/>
      <c r="F28" s="165" t="s">
        <v>60</v>
      </c>
      <c r="G28" s="25"/>
    </row>
    <row r="29" spans="1:7" ht="74.650000000000006" customHeight="1">
      <c r="A29" s="321"/>
      <c r="B29" s="334"/>
      <c r="C29" s="328"/>
      <c r="D29" s="331"/>
      <c r="E29" s="319"/>
      <c r="F29" s="165" t="s">
        <v>61</v>
      </c>
      <c r="G29" s="25"/>
    </row>
    <row r="30" spans="1:7" ht="62.65" customHeight="1">
      <c r="A30" s="321"/>
      <c r="B30" s="334"/>
      <c r="C30" s="328"/>
      <c r="D30" s="331"/>
      <c r="E30" s="319"/>
      <c r="F30" s="165" t="s">
        <v>62</v>
      </c>
      <c r="G30" s="25"/>
    </row>
    <row r="31" spans="1:7" ht="81" customHeight="1">
      <c r="A31" s="321"/>
      <c r="B31" s="334"/>
      <c r="C31" s="328"/>
      <c r="D31" s="331"/>
      <c r="E31" s="319"/>
      <c r="F31" s="165" t="s">
        <v>63</v>
      </c>
      <c r="G31" s="25"/>
    </row>
    <row r="32" spans="1:7" ht="48.75" customHeight="1">
      <c r="A32" s="321"/>
      <c r="B32" s="334"/>
      <c r="C32" s="328"/>
      <c r="D32" s="331"/>
      <c r="E32" s="319"/>
      <c r="F32" s="165" t="s">
        <v>66</v>
      </c>
      <c r="G32" s="25"/>
    </row>
    <row r="33" spans="1:7" ht="98.65" customHeight="1">
      <c r="A33" s="321"/>
      <c r="B33" s="334"/>
      <c r="C33" s="328"/>
      <c r="D33" s="331"/>
      <c r="E33" s="319"/>
      <c r="F33" s="165" t="s">
        <v>65</v>
      </c>
      <c r="G33" s="25"/>
    </row>
    <row r="34" spans="1:7" ht="89.1" customHeight="1">
      <c r="A34" s="321"/>
      <c r="B34" s="334"/>
      <c r="C34" s="328"/>
      <c r="D34" s="331"/>
      <c r="E34" s="319"/>
      <c r="F34" s="165" t="s">
        <v>67</v>
      </c>
      <c r="G34" s="25"/>
    </row>
    <row r="35" spans="1:7" ht="29.1" customHeight="1">
      <c r="A35" s="321"/>
      <c r="B35" s="334"/>
      <c r="C35" s="328"/>
      <c r="D35" s="331"/>
      <c r="E35" s="319"/>
      <c r="F35" s="165" t="s">
        <v>68</v>
      </c>
      <c r="G35" s="25"/>
    </row>
    <row r="36" spans="1:7" ht="126.75">
      <c r="A36" s="321"/>
      <c r="B36" s="335"/>
      <c r="C36" s="329"/>
      <c r="D36" s="332"/>
      <c r="E36" s="320"/>
      <c r="F36" s="166" t="s">
        <v>69</v>
      </c>
      <c r="G36" s="25"/>
    </row>
    <row r="37" spans="1:7" ht="112.5">
      <c r="A37" s="321"/>
      <c r="B37" s="141">
        <v>3.01</v>
      </c>
      <c r="C37" s="142" t="s">
        <v>70</v>
      </c>
      <c r="D37" s="28" t="s">
        <v>2251</v>
      </c>
      <c r="E37" s="167" t="s">
        <v>1323</v>
      </c>
      <c r="F37" s="168" t="s">
        <v>1427</v>
      </c>
      <c r="G37" s="25"/>
    </row>
    <row r="38" spans="1:7" ht="101.25">
      <c r="A38" s="321"/>
      <c r="B38" s="141">
        <v>3.02</v>
      </c>
      <c r="C38" s="142" t="s">
        <v>1356</v>
      </c>
      <c r="D38" s="28" t="s">
        <v>2252</v>
      </c>
      <c r="E38" s="167" t="s">
        <v>1371</v>
      </c>
      <c r="F38" s="168" t="s">
        <v>1428</v>
      </c>
      <c r="G38" s="25"/>
    </row>
    <row r="39" spans="1:7" ht="101.25">
      <c r="A39" s="321"/>
      <c r="B39" s="150">
        <v>4</v>
      </c>
      <c r="C39" s="149" t="s">
        <v>1524</v>
      </c>
      <c r="D39" s="28" t="s">
        <v>2253</v>
      </c>
      <c r="E39" s="27" t="s">
        <v>2198</v>
      </c>
      <c r="F39" s="27" t="s">
        <v>1525</v>
      </c>
      <c r="G39" s="25"/>
    </row>
    <row r="40" spans="1:7" ht="56.25">
      <c r="A40" s="321"/>
      <c r="B40" s="141">
        <v>4.01</v>
      </c>
      <c r="C40" s="149" t="s">
        <v>1524</v>
      </c>
      <c r="D40" s="28" t="s">
        <v>2255</v>
      </c>
      <c r="E40" s="27" t="s">
        <v>2210</v>
      </c>
      <c r="F40" s="27" t="s">
        <v>2214</v>
      </c>
      <c r="G40" s="25"/>
    </row>
    <row r="41" spans="1:7" ht="56.25">
      <c r="A41" s="321"/>
      <c r="B41" s="141" t="s">
        <v>2242</v>
      </c>
      <c r="C41" s="149" t="s">
        <v>1524</v>
      </c>
      <c r="D41" s="28" t="s">
        <v>2254</v>
      </c>
      <c r="E41" s="27" t="s">
        <v>2245</v>
      </c>
      <c r="F41" s="27" t="s">
        <v>2243</v>
      </c>
      <c r="G41" s="25"/>
    </row>
    <row r="42" spans="1:7" ht="56.25">
      <c r="A42" s="321"/>
      <c r="B42" s="141" t="s">
        <v>2276</v>
      </c>
      <c r="C42" s="149" t="s">
        <v>1524</v>
      </c>
      <c r="D42" s="28" t="s">
        <v>2281</v>
      </c>
      <c r="E42" s="27" t="s">
        <v>2244</v>
      </c>
      <c r="F42" s="27" t="s">
        <v>2277</v>
      </c>
      <c r="G42" s="25"/>
    </row>
    <row r="43" spans="1:7" ht="123.75">
      <c r="A43" s="321"/>
      <c r="B43" s="160">
        <v>4.0999999999999996</v>
      </c>
      <c r="C43" s="149" t="s">
        <v>2280</v>
      </c>
      <c r="D43" s="161">
        <v>42867</v>
      </c>
      <c r="E43" s="169" t="s">
        <v>2283</v>
      </c>
      <c r="F43" s="27" t="s">
        <v>2282</v>
      </c>
      <c r="G43" s="25"/>
    </row>
    <row r="44" spans="1:7" ht="78.75">
      <c r="A44" s="321"/>
      <c r="B44" s="160">
        <v>4.2</v>
      </c>
      <c r="C44" s="149" t="s">
        <v>2280</v>
      </c>
      <c r="D44" s="161">
        <v>42704</v>
      </c>
      <c r="E44" s="169" t="s">
        <v>2479</v>
      </c>
      <c r="F44" s="27" t="s">
        <v>2454</v>
      </c>
      <c r="G44" s="25"/>
    </row>
    <row r="45" spans="1:7" ht="157.5">
      <c r="A45" s="321"/>
      <c r="B45" s="202">
        <v>5</v>
      </c>
      <c r="C45" s="149" t="s">
        <v>2280</v>
      </c>
      <c r="D45" s="161">
        <v>42867</v>
      </c>
      <c r="E45" s="169" t="s">
        <v>12705</v>
      </c>
      <c r="F45" s="27" t="s">
        <v>12427</v>
      </c>
      <c r="G45" s="25"/>
    </row>
    <row r="46" spans="1:7" ht="45">
      <c r="A46" s="321"/>
      <c r="B46" s="160">
        <v>5.01</v>
      </c>
      <c r="C46" s="149" t="s">
        <v>2280</v>
      </c>
      <c r="D46" s="161">
        <v>42907</v>
      </c>
      <c r="E46" s="169" t="s">
        <v>15521</v>
      </c>
      <c r="F46" s="27" t="s">
        <v>12427</v>
      </c>
      <c r="G46" s="25"/>
    </row>
    <row r="47" spans="1:7" ht="67.5">
      <c r="A47" s="321"/>
      <c r="B47" s="160">
        <v>5.0999999999999996</v>
      </c>
      <c r="C47" s="149" t="s">
        <v>2280</v>
      </c>
      <c r="D47" s="161">
        <v>43070</v>
      </c>
      <c r="E47" s="169" t="s">
        <v>12915</v>
      </c>
      <c r="F47" s="27" t="s">
        <v>12916</v>
      </c>
      <c r="G47" s="25"/>
    </row>
    <row r="48" spans="1:7" ht="56.25">
      <c r="A48" s="321"/>
      <c r="B48" s="160">
        <v>5.1100000000000003</v>
      </c>
      <c r="C48" s="149" t="s">
        <v>13152</v>
      </c>
      <c r="D48" s="161">
        <v>43217</v>
      </c>
      <c r="E48" s="169" t="s">
        <v>13278</v>
      </c>
      <c r="F48" s="27" t="s">
        <v>13186</v>
      </c>
      <c r="G48" s="25"/>
    </row>
    <row r="49" spans="1:7" ht="56.25">
      <c r="A49" s="321"/>
      <c r="B49" s="160">
        <v>5.12</v>
      </c>
      <c r="C49" s="149" t="s">
        <v>13152</v>
      </c>
      <c r="D49" s="161">
        <v>43581</v>
      </c>
      <c r="E49" s="169" t="s">
        <v>13278</v>
      </c>
      <c r="F49" s="27" t="s">
        <v>13832</v>
      </c>
      <c r="G49" s="25"/>
    </row>
    <row r="50" spans="1:7" ht="78.75">
      <c r="A50" s="321"/>
      <c r="B50" s="202">
        <v>6</v>
      </c>
      <c r="C50" s="149" t="s">
        <v>13152</v>
      </c>
      <c r="D50" s="161">
        <v>43964</v>
      </c>
      <c r="E50" s="169" t="s">
        <v>14048</v>
      </c>
      <c r="F50" s="27" t="s">
        <v>13835</v>
      </c>
      <c r="G50" s="25"/>
    </row>
    <row r="51" spans="1:7" ht="45">
      <c r="A51" s="321"/>
      <c r="B51" s="160">
        <v>6.01</v>
      </c>
      <c r="C51" s="149" t="s">
        <v>13152</v>
      </c>
      <c r="D51" s="161">
        <v>43970</v>
      </c>
      <c r="E51" s="169" t="s">
        <v>15522</v>
      </c>
      <c r="F51" s="169" t="s">
        <v>13835</v>
      </c>
      <c r="G51" s="25"/>
    </row>
    <row r="52" spans="1:7" ht="45">
      <c r="A52" s="321"/>
      <c r="B52" s="160">
        <v>6.1</v>
      </c>
      <c r="C52" s="149" t="s">
        <v>13152</v>
      </c>
      <c r="D52" s="161">
        <v>44314</v>
      </c>
      <c r="E52" s="169" t="s">
        <v>15514</v>
      </c>
      <c r="F52" s="169" t="s">
        <v>15043</v>
      </c>
      <c r="G52" s="25"/>
    </row>
    <row r="53" spans="1:7" ht="45">
      <c r="A53" s="321"/>
      <c r="B53" s="160">
        <v>6.2</v>
      </c>
      <c r="C53" s="149" t="s">
        <v>13152</v>
      </c>
      <c r="D53" s="161">
        <v>44678</v>
      </c>
      <c r="E53" s="169" t="s">
        <v>15514</v>
      </c>
      <c r="F53" s="169" t="s">
        <v>15513</v>
      </c>
      <c r="G53" s="25"/>
    </row>
    <row r="54" spans="1:7" ht="45">
      <c r="A54" s="321"/>
      <c r="B54" s="160">
        <v>6.21</v>
      </c>
      <c r="C54" s="149" t="s">
        <v>13152</v>
      </c>
      <c r="D54" s="161">
        <v>44687</v>
      </c>
      <c r="E54" s="169" t="s">
        <v>15523</v>
      </c>
      <c r="F54" s="169" t="s">
        <v>15513</v>
      </c>
      <c r="G54" s="25"/>
    </row>
    <row r="55" spans="1:7" ht="45">
      <c r="A55" s="321"/>
      <c r="B55" s="160">
        <v>6.22</v>
      </c>
      <c r="C55" s="149" t="s">
        <v>13152</v>
      </c>
      <c r="D55" s="274">
        <v>44692</v>
      </c>
      <c r="E55" s="169" t="s">
        <v>15522</v>
      </c>
      <c r="F55" s="169" t="s">
        <v>15513</v>
      </c>
      <c r="G55" s="25"/>
    </row>
    <row r="56" spans="1:7" ht="56.25">
      <c r="A56" s="321"/>
      <c r="B56" s="202">
        <v>6.3</v>
      </c>
      <c r="C56" s="149" t="s">
        <v>13152</v>
      </c>
      <c r="D56" s="274">
        <v>45051</v>
      </c>
      <c r="E56" s="169" t="s">
        <v>15790</v>
      </c>
      <c r="F56" s="169" t="s">
        <v>15571</v>
      </c>
      <c r="G56" s="25"/>
    </row>
    <row r="57" spans="1:7" ht="45">
      <c r="A57" s="321"/>
      <c r="B57" s="160">
        <v>6.31</v>
      </c>
      <c r="C57" s="149" t="s">
        <v>13152</v>
      </c>
      <c r="D57" s="274">
        <v>45072</v>
      </c>
      <c r="E57" s="169" t="s">
        <v>15792</v>
      </c>
      <c r="F57" s="169" t="s">
        <v>15571</v>
      </c>
      <c r="G57" s="25"/>
    </row>
    <row r="58" spans="1:7" ht="13.5" thickBot="1">
      <c r="A58" s="322"/>
      <c r="B58" s="323" t="str">
        <f ca="1">OFFSET(L!$C$1,MATCH("General"&amp;"Cpy",L!$A:$A,0)-1,SL,,)</f>
        <v>© 2023 Responsible Minerals Initiative. All rights reserved.</v>
      </c>
      <c r="C58" s="323"/>
      <c r="D58" s="323"/>
      <c r="E58" s="323"/>
      <c r="F58" s="323"/>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762FB1-7867-4FF2-AE92-D3828AD9CDD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192383B-60E7-43AF-BBA5-1B2696788C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39"/>
      <c r="B1" s="340"/>
      <c r="C1" s="340"/>
      <c r="D1" s="341"/>
    </row>
    <row r="2" spans="1:5" ht="71.25" customHeight="1">
      <c r="A2" s="74"/>
      <c r="B2" s="137" t="str">
        <f ca="1">OFFSET(L!$C$1,MATCH("Definitions"&amp;ADDRESS(ROW(),COLUMN(),4),L!$A:$A,0)-1,SL,,)</f>
        <v>ITEM</v>
      </c>
      <c r="C2" s="137" t="str">
        <f ca="1">OFFSET(L!$C$1,MATCH("Definitions"&amp;ADDRESS(ROW(),COLUMN(),4),L!$A:$A,0)-1,SL,,)</f>
        <v>DEFINITION</v>
      </c>
      <c r="D2" s="343"/>
      <c r="E2" s="101"/>
    </row>
    <row r="3" spans="1:5" ht="64.150000000000006" customHeight="1">
      <c r="A3" s="74"/>
      <c r="B3" s="63" t="str">
        <f ca="1">OFFSET(L!$C$1,MATCH("Definitions"&amp;ADDRESS(ROW(),COLUMN(),4),L!$A:$A,0)-1,SL,,)</f>
        <v>3TG</v>
      </c>
      <c r="C3" s="63" t="str">
        <f ca="1">OFFSET(L!$C$1,MATCH("Definitions"&amp;ADDRESS(ROW(),COLUMN(),4),L!$A:$A,0)-1,SL,,)</f>
        <v>Tantalum, tin, tungsten, gold</v>
      </c>
      <c r="D3" s="343"/>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3"/>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3"/>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3"/>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3"/>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43"/>
      <c r="E9" s="100" t="s">
        <v>1308</v>
      </c>
    </row>
    <row r="10" spans="1:5" ht="45">
      <c r="A10" s="74"/>
      <c r="B10" s="63" t="str">
        <f ca="1">OFFSET(L!$C$1,MATCH("Definitions"&amp;ADDRESS(ROW(),COLUMN(),4),L!$A:$A,0)-1,SL,,)</f>
        <v>DRC</v>
      </c>
      <c r="C10" s="63" t="str">
        <f ca="1">OFFSET(L!$C$1,MATCH("Definitions"&amp;ADDRESS(ROW(),COLUMN(),4),L!$A:$A,0)-1,SL,,)</f>
        <v>Democratic Republic of Congo</v>
      </c>
      <c r="D10" s="343"/>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3"/>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43"/>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43"/>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3"/>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3"/>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3"/>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3"/>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3"/>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4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43"/>
      <c r="E20" s="100"/>
    </row>
    <row r="21" spans="1:5" ht="15">
      <c r="A21" s="74"/>
      <c r="B21" s="63" t="str">
        <f ca="1">OFFSET(L!$C$1,MATCH("Definitions"&amp;ADDRESS(ROW(),COLUMN(),4),L!$A:$A,0)-1,SL,,)</f>
        <v>RBA</v>
      </c>
      <c r="C21" s="63" t="str">
        <f ca="1">OFFSET(L!$C$1,MATCH("Definitions"&amp;ADDRESS(ROW(),COLUMN(),4),L!$A:$A,0)-1,SL,,)</f>
        <v>Responsible Business Alliance (www.responsiblebusiness.org)</v>
      </c>
      <c r="D21" s="34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43"/>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43"/>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3"/>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43"/>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43"/>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43"/>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43"/>
      <c r="E31" s="100"/>
    </row>
    <row r="32" spans="1:5" ht="15">
      <c r="A32" s="74"/>
      <c r="B32" s="342" t="str">
        <f ca="1">OFFSET(L!$C$1,MATCH("General"&amp;"Cpy",L!$A:$A,0)-1,SL,,)</f>
        <v>© 2023 Responsible Minerals Initiative. All rights reserved.</v>
      </c>
      <c r="C32" s="342"/>
      <c r="D32" s="343"/>
      <c r="E32" s="100"/>
    </row>
    <row r="33" spans="1:4" ht="13.5" thickBot="1">
      <c r="A33" s="75"/>
      <c r="B33" s="153"/>
      <c r="C33" s="153"/>
      <c r="D33" s="34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63"/>
      <c r="B1" s="364"/>
      <c r="C1" s="364"/>
      <c r="D1" s="364"/>
      <c r="E1" s="364"/>
      <c r="F1" s="364"/>
      <c r="G1" s="364"/>
      <c r="H1" s="364"/>
      <c r="I1" s="364"/>
      <c r="J1" s="364"/>
      <c r="K1" s="365"/>
      <c r="L1" s="100"/>
      <c r="P1" s="3"/>
      <c r="Q1" s="3"/>
      <c r="R1" s="3"/>
      <c r="S1" s="3"/>
      <c r="T1" s="3"/>
      <c r="U1" s="3"/>
      <c r="V1" s="3"/>
      <c r="W1" s="3"/>
      <c r="X1" s="3"/>
      <c r="Y1" s="3"/>
      <c r="Z1" s="3"/>
      <c r="AA1" s="3"/>
      <c r="AB1" s="3"/>
      <c r="AC1" s="3"/>
      <c r="AD1" s="3"/>
      <c r="AE1" s="3"/>
      <c r="AF1" s="3"/>
      <c r="AG1" s="3"/>
      <c r="AH1" s="3"/>
    </row>
    <row r="2" spans="1:34" ht="82.35" customHeight="1">
      <c r="A2" s="34"/>
      <c r="B2" s="136"/>
      <c r="C2" s="35"/>
      <c r="D2" s="366" t="str">
        <f ca="1">OFFSET(L!$C$1,MATCH("Declaration"&amp;ADDRESS(ROW(),COLUMN(),4),L!$A:$A,0)-1,SL,,)</f>
        <v>Conflict Minerals Reporting Template (CMRT)</v>
      </c>
      <c r="E2" s="367"/>
      <c r="F2" s="367"/>
      <c r="G2" s="367"/>
      <c r="H2" s="367"/>
      <c r="I2" s="367"/>
      <c r="J2" s="36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9"/>
      <c r="G3" s="379"/>
      <c r="H3" s="379"/>
      <c r="I3" s="152"/>
      <c r="J3" s="138" t="s">
        <v>15794</v>
      </c>
      <c r="K3" s="36"/>
      <c r="L3" s="100"/>
      <c r="P3" s="45">
        <f>MATCH($D$3,LN,0)</f>
        <v>1</v>
      </c>
    </row>
    <row r="4" spans="1:34" ht="15.75">
      <c r="A4" s="34"/>
      <c r="B4" s="375" t="str">
        <f ca="1">OFFSET(L!$C$1,MATCH("Declaration"&amp;ADDRESS(ROW(),COLUMN(),4),L!$A:$A,0)-1,SL,,)</f>
        <v>The purpose of this document is to collect sourcing information on tin, tantalum, tungsten and gold used in products</v>
      </c>
      <c r="C4" s="375"/>
      <c r="D4" s="375"/>
      <c r="E4" s="375"/>
      <c r="F4" s="375"/>
      <c r="G4" s="375"/>
      <c r="H4" s="375"/>
      <c r="I4" s="380" t="str">
        <f ca="1">OFFSET(L!$C$1,MATCH("Declaration"&amp;ADDRESS(ROW(),COLUMN(),4),L!$A:$A,0)-1,SL,,)</f>
        <v>Link to Terms &amp; Conditions</v>
      </c>
      <c r="J4" s="38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6"/>
      <c r="L6" s="115" t="s">
        <v>443</v>
      </c>
      <c r="P6" s="3"/>
      <c r="Q6" s="3"/>
      <c r="R6" s="3"/>
      <c r="S6" s="3"/>
      <c r="T6" s="3"/>
      <c r="U6" s="3"/>
      <c r="V6" s="3"/>
      <c r="W6" s="3"/>
      <c r="X6" s="3"/>
      <c r="Y6" s="3"/>
      <c r="Z6" s="3"/>
      <c r="AA6" s="3"/>
      <c r="AB6" s="3"/>
      <c r="AC6" s="3"/>
      <c r="AD6" s="3"/>
      <c r="AE6" s="3"/>
      <c r="AF6" s="3"/>
      <c r="AG6" s="3"/>
      <c r="AH6" s="3"/>
    </row>
    <row r="7" spans="1:34" ht="37.15" customHeight="1">
      <c r="A7" s="34"/>
      <c r="B7" s="384" t="str">
        <f ca="1">OFFSET(L!$C$1,MATCH("Declaration"&amp;ADDRESS(ROW(),COLUMN(),4),L!$A:$A,0)-1,SL,,)</f>
        <v>Company Information</v>
      </c>
      <c r="C7" s="384"/>
      <c r="D7" s="384"/>
      <c r="E7" s="384"/>
      <c r="F7" s="384"/>
      <c r="G7" s="384"/>
      <c r="H7" s="384"/>
      <c r="I7" s="384"/>
      <c r="J7" s="38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9" t="s">
        <v>15864</v>
      </c>
      <c r="E8" s="370"/>
      <c r="F8" s="370"/>
      <c r="G8" s="370"/>
      <c r="H8" s="370"/>
      <c r="I8" s="370"/>
      <c r="J8" s="37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81" t="s">
        <v>494</v>
      </c>
      <c r="E9" s="382"/>
      <c r="F9" s="382"/>
      <c r="G9" s="38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85" t="str">
        <f ca="1">OFFSET(L!$C$1,MATCH("Declaration"&amp;ADDRESS(ROW(),COLUMN(),4)&amp;LEFT($D$9,1),L!$A:$A,0)-1,SL,,)</f>
        <v>Description of Scope:</v>
      </c>
      <c r="C10" s="122"/>
      <c r="D10" s="376"/>
      <c r="E10" s="377"/>
      <c r="F10" s="377"/>
      <c r="G10" s="377"/>
      <c r="H10" s="377"/>
      <c r="I10" s="377"/>
      <c r="J10" s="378"/>
      <c r="K10" s="36"/>
      <c r="L10" s="115"/>
      <c r="Q10" s="3"/>
      <c r="R10" s="3"/>
      <c r="S10" s="3"/>
      <c r="T10" s="3"/>
      <c r="U10" s="3"/>
      <c r="V10" s="3"/>
      <c r="W10" s="3"/>
      <c r="X10" s="3"/>
      <c r="Y10" s="3"/>
      <c r="Z10" s="3"/>
      <c r="AA10" s="3"/>
      <c r="AB10" s="3"/>
      <c r="AC10" s="3"/>
      <c r="AD10" s="3"/>
      <c r="AE10" s="3"/>
      <c r="AF10" s="3"/>
      <c r="AG10" s="3"/>
      <c r="AH10" s="3"/>
    </row>
    <row r="11" spans="1:34" ht="15.75">
      <c r="A11" s="38"/>
      <c r="B11" s="386"/>
      <c r="C11" s="122"/>
      <c r="D11" s="392" t="str">
        <f ca="1">IF(D9=Q9,OFFSET(L!$C$1,MATCH("Declaration"&amp;ADDRESS(ROW(),COLUMN(),4),L!$A:$A,0)-1,SL,,),"")</f>
        <v/>
      </c>
      <c r="E11" s="393"/>
      <c r="F11" s="393"/>
      <c r="G11" s="393"/>
      <c r="H11" s="393"/>
      <c r="I11" s="393"/>
      <c r="J11" s="39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2" t="s">
        <v>15865</v>
      </c>
      <c r="E12" s="373"/>
      <c r="F12" s="373"/>
      <c r="G12" s="373"/>
      <c r="H12" s="373"/>
      <c r="I12" s="373"/>
      <c r="J12" s="37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72" t="s">
        <v>15858</v>
      </c>
      <c r="E13" s="373"/>
      <c r="F13" s="373"/>
      <c r="G13" s="373"/>
      <c r="H13" s="373"/>
      <c r="I13" s="373"/>
      <c r="J13" s="37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72" t="s">
        <v>15866</v>
      </c>
      <c r="E14" s="373"/>
      <c r="F14" s="373"/>
      <c r="G14" s="373"/>
      <c r="H14" s="373"/>
      <c r="I14" s="373"/>
      <c r="J14" s="37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72" t="s">
        <v>15867</v>
      </c>
      <c r="E15" s="373"/>
      <c r="F15" s="373"/>
      <c r="G15" s="373"/>
      <c r="H15" s="373"/>
      <c r="I15" s="373"/>
      <c r="J15" s="37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7" t="s">
        <v>15868</v>
      </c>
      <c r="E16" s="388"/>
      <c r="F16" s="388"/>
      <c r="G16" s="388"/>
      <c r="H16" s="388"/>
      <c r="I16" s="388"/>
      <c r="J16" s="38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72" t="s">
        <v>15870</v>
      </c>
      <c r="E17" s="373"/>
      <c r="F17" s="373"/>
      <c r="G17" s="373"/>
      <c r="H17" s="373"/>
      <c r="I17" s="373"/>
      <c r="J17" s="37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405" t="s">
        <v>15867</v>
      </c>
      <c r="E18" s="406"/>
      <c r="F18" s="406"/>
      <c r="G18" s="406"/>
      <c r="H18" s="406"/>
      <c r="I18" s="406"/>
      <c r="J18" s="40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72" t="s">
        <v>15869</v>
      </c>
      <c r="E19" s="373"/>
      <c r="F19" s="373"/>
      <c r="G19" s="373"/>
      <c r="H19" s="373"/>
      <c r="I19" s="373"/>
      <c r="J19" s="37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7" t="s">
        <v>15868</v>
      </c>
      <c r="E20" s="388"/>
      <c r="F20" s="388"/>
      <c r="G20" s="388"/>
      <c r="H20" s="388"/>
      <c r="I20" s="388"/>
      <c r="J20" s="38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45" t="s">
        <v>15870</v>
      </c>
      <c r="E21" s="346"/>
      <c r="F21" s="346"/>
      <c r="G21" s="346"/>
      <c r="H21" s="346"/>
      <c r="I21" s="346"/>
      <c r="J21" s="34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0">
        <v>45342</v>
      </c>
      <c r="E22" s="35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97"/>
      <c r="E23" s="39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2" t="str">
        <f ca="1">OFFSET(L!$C$1,MATCH("Declaration"&amp;ADDRESS(ROW(),COLUMN(),4),L!$A:$A,0)-1,SL,,)</f>
        <v>Answer the following questions 1 - 8 based on the declaration scope indicated above</v>
      </c>
      <c r="C24" s="352"/>
      <c r="D24" s="352"/>
      <c r="E24" s="352"/>
      <c r="F24" s="352"/>
      <c r="G24" s="352"/>
      <c r="H24" s="352"/>
      <c r="I24" s="352"/>
      <c r="J24" s="35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59" t="str">
        <f ca="1">OFFSET(L!$C$1,MATCH("Declaration"&amp;ADDRESS(ROW(),COLUMN(),4),L!$A:$A,0)-1,SL,,)</f>
        <v>Answer</v>
      </c>
      <c r="E25" s="359"/>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48" t="s">
        <v>488</v>
      </c>
      <c r="E26" s="349"/>
      <c r="F26" s="12"/>
      <c r="G26" s="356" t="s">
        <v>15859</v>
      </c>
      <c r="H26" s="357"/>
      <c r="I26" s="357"/>
      <c r="J26" s="35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48" t="s">
        <v>488</v>
      </c>
      <c r="E27" s="349"/>
      <c r="F27" s="12"/>
      <c r="G27" s="356" t="s">
        <v>15859</v>
      </c>
      <c r="H27" s="357"/>
      <c r="I27" s="357"/>
      <c r="J27" s="35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48" t="s">
        <v>488</v>
      </c>
      <c r="E28" s="349"/>
      <c r="F28" s="12"/>
      <c r="G28" s="356" t="s">
        <v>15859</v>
      </c>
      <c r="H28" s="357"/>
      <c r="I28" s="357"/>
      <c r="J28" s="35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48" t="s">
        <v>488</v>
      </c>
      <c r="E29" s="349"/>
      <c r="F29" s="12"/>
      <c r="G29" s="356" t="s">
        <v>15859</v>
      </c>
      <c r="H29" s="357"/>
      <c r="I29" s="357"/>
      <c r="J29" s="358"/>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53" t="str">
        <f ca="1">D25</f>
        <v>Answer</v>
      </c>
      <c r="E31" s="353"/>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54" t="s">
        <v>488</v>
      </c>
      <c r="E32" s="355"/>
      <c r="F32" s="47"/>
      <c r="G32" s="356" t="s">
        <v>15859</v>
      </c>
      <c r="H32" s="357"/>
      <c r="I32" s="357"/>
      <c r="J32" s="35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48" t="s">
        <v>488</v>
      </c>
      <c r="E33" s="349"/>
      <c r="F33" s="47"/>
      <c r="G33" s="356" t="s">
        <v>15859</v>
      </c>
      <c r="H33" s="357"/>
      <c r="I33" s="357"/>
      <c r="J33" s="35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48" t="s">
        <v>488</v>
      </c>
      <c r="E34" s="349"/>
      <c r="F34" s="47"/>
      <c r="G34" s="356" t="s">
        <v>15859</v>
      </c>
      <c r="H34" s="357"/>
      <c r="I34" s="357"/>
      <c r="J34" s="35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48" t="s">
        <v>488</v>
      </c>
      <c r="E35" s="349"/>
      <c r="F35" s="47"/>
      <c r="G35" s="356" t="s">
        <v>15859</v>
      </c>
      <c r="H35" s="357"/>
      <c r="I35" s="357"/>
      <c r="J35" s="35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53" t="str">
        <f ca="1">D25</f>
        <v>Answer</v>
      </c>
      <c r="E37" s="353"/>
      <c r="F37" s="18"/>
      <c r="G37" s="44" t="str">
        <f ca="1">G25</f>
        <v>Comments</v>
      </c>
      <c r="H37" s="396"/>
      <c r="I37" s="396"/>
      <c r="J37" s="396"/>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48" t="s">
        <v>490</v>
      </c>
      <c r="E38" s="349"/>
      <c r="F38" s="47"/>
      <c r="G38" s="356"/>
      <c r="H38" s="357"/>
      <c r="I38" s="357"/>
      <c r="J38" s="35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48" t="s">
        <v>490</v>
      </c>
      <c r="E39" s="349"/>
      <c r="F39" s="47"/>
      <c r="G39" s="356"/>
      <c r="H39" s="357"/>
      <c r="I39" s="357"/>
      <c r="J39" s="35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48" t="s">
        <v>490</v>
      </c>
      <c r="E40" s="349"/>
      <c r="F40" s="47"/>
      <c r="G40" s="356"/>
      <c r="H40" s="357"/>
      <c r="I40" s="357"/>
      <c r="J40" s="35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48" t="s">
        <v>490</v>
      </c>
      <c r="E41" s="349"/>
      <c r="F41" s="47"/>
      <c r="G41" s="356"/>
      <c r="H41" s="357"/>
      <c r="I41" s="357"/>
      <c r="J41" s="358"/>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53" t="str">
        <f ca="1">D25</f>
        <v>Answer</v>
      </c>
      <c r="E43" s="35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48" t="s">
        <v>490</v>
      </c>
      <c r="E44" s="349"/>
      <c r="F44" s="47"/>
      <c r="G44" s="356"/>
      <c r="H44" s="357"/>
      <c r="I44" s="357"/>
      <c r="J44" s="35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48" t="s">
        <v>490</v>
      </c>
      <c r="E45" s="349"/>
      <c r="F45" s="47"/>
      <c r="G45" s="356"/>
      <c r="H45" s="357"/>
      <c r="I45" s="357"/>
      <c r="J45" s="35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48" t="s">
        <v>490</v>
      </c>
      <c r="E46" s="349"/>
      <c r="F46" s="47"/>
      <c r="G46" s="356"/>
      <c r="H46" s="357"/>
      <c r="I46" s="357"/>
      <c r="J46" s="35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48" t="s">
        <v>490</v>
      </c>
      <c r="E47" s="349"/>
      <c r="F47" s="47"/>
      <c r="G47" s="356"/>
      <c r="H47" s="357"/>
      <c r="I47" s="357"/>
      <c r="J47" s="35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53" t="str">
        <f ca="1">D25</f>
        <v>Answer</v>
      </c>
      <c r="E49" s="353"/>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48" t="s">
        <v>489</v>
      </c>
      <c r="E50" s="349"/>
      <c r="F50" s="47"/>
      <c r="G50" s="356"/>
      <c r="H50" s="357"/>
      <c r="I50" s="357"/>
      <c r="J50" s="35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48" t="s">
        <v>489</v>
      </c>
      <c r="E51" s="349"/>
      <c r="F51" s="47"/>
      <c r="G51" s="356"/>
      <c r="H51" s="357"/>
      <c r="I51" s="357"/>
      <c r="J51" s="35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48" t="s">
        <v>489</v>
      </c>
      <c r="E52" s="349"/>
      <c r="F52" s="47"/>
      <c r="G52" s="356"/>
      <c r="H52" s="357"/>
      <c r="I52" s="357"/>
      <c r="J52" s="35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48" t="s">
        <v>489</v>
      </c>
      <c r="E53" s="349"/>
      <c r="F53" s="47"/>
      <c r="G53" s="356"/>
      <c r="H53" s="357"/>
      <c r="I53" s="357"/>
      <c r="J53" s="35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53" t="str">
        <f ca="1">D25</f>
        <v>Answer</v>
      </c>
      <c r="E55" s="353"/>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90" t="s">
        <v>2482</v>
      </c>
      <c r="E56" s="391"/>
      <c r="F56" s="47"/>
      <c r="G56" s="356"/>
      <c r="H56" s="357"/>
      <c r="I56" s="357"/>
      <c r="J56" s="35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90" t="s">
        <v>2482</v>
      </c>
      <c r="E57" s="391"/>
      <c r="F57" s="47"/>
      <c r="G57" s="356"/>
      <c r="H57" s="357"/>
      <c r="I57" s="357"/>
      <c r="J57" s="35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90" t="s">
        <v>2482</v>
      </c>
      <c r="E58" s="391"/>
      <c r="F58" s="47"/>
      <c r="G58" s="356"/>
      <c r="H58" s="357"/>
      <c r="I58" s="357"/>
      <c r="J58" s="35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90" t="s">
        <v>2482</v>
      </c>
      <c r="E59" s="391"/>
      <c r="F59" s="47"/>
      <c r="G59" s="356"/>
      <c r="H59" s="357"/>
      <c r="I59" s="357"/>
      <c r="J59" s="35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53" t="str">
        <f ca="1">D25</f>
        <v>Answer</v>
      </c>
      <c r="E61" s="353"/>
      <c r="F61" s="18"/>
      <c r="G61" s="44" t="str">
        <f ca="1">G25</f>
        <v>Comments</v>
      </c>
      <c r="H61" s="395"/>
      <c r="I61" s="395"/>
      <c r="J61" s="395"/>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54" t="s">
        <v>489</v>
      </c>
      <c r="E62" s="355"/>
      <c r="F62" s="47"/>
      <c r="G62" s="356" t="s">
        <v>15862</v>
      </c>
      <c r="H62" s="357"/>
      <c r="I62" s="357"/>
      <c r="J62" s="35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48" t="s">
        <v>489</v>
      </c>
      <c r="E63" s="349"/>
      <c r="F63" s="47"/>
      <c r="G63" s="356" t="s">
        <v>15862</v>
      </c>
      <c r="H63" s="357"/>
      <c r="I63" s="357"/>
      <c r="J63" s="35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48" t="s">
        <v>489</v>
      </c>
      <c r="E64" s="349"/>
      <c r="F64" s="47"/>
      <c r="G64" s="356" t="s">
        <v>15862</v>
      </c>
      <c r="H64" s="357"/>
      <c r="I64" s="357"/>
      <c r="J64" s="35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48" t="s">
        <v>489</v>
      </c>
      <c r="E65" s="349"/>
      <c r="F65" s="47"/>
      <c r="G65" s="356" t="s">
        <v>15862</v>
      </c>
      <c r="H65" s="357"/>
      <c r="I65" s="357"/>
      <c r="J65" s="35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53" t="str">
        <f ca="1">D25</f>
        <v>Answer</v>
      </c>
      <c r="E67" s="353"/>
      <c r="F67" s="18"/>
      <c r="G67" s="44" t="str">
        <f ca="1">G25</f>
        <v>Comments</v>
      </c>
      <c r="H67" s="395" t="str">
        <f>IF(Q75="(*)","Click here to enter smelter names","")</f>
        <v/>
      </c>
      <c r="I67" s="395"/>
      <c r="J67" s="395"/>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48" t="s">
        <v>488</v>
      </c>
      <c r="E68" s="349"/>
      <c r="F68" s="48"/>
      <c r="G68" s="356"/>
      <c r="H68" s="357"/>
      <c r="I68" s="357"/>
      <c r="J68" s="35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48" t="s">
        <v>488</v>
      </c>
      <c r="E69" s="349"/>
      <c r="F69" s="48"/>
      <c r="G69" s="356"/>
      <c r="H69" s="357"/>
      <c r="I69" s="357"/>
      <c r="J69" s="35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48" t="s">
        <v>488</v>
      </c>
      <c r="E70" s="349"/>
      <c r="F70" s="48"/>
      <c r="G70" s="356"/>
      <c r="H70" s="357"/>
      <c r="I70" s="357"/>
      <c r="J70" s="35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48" t="s">
        <v>488</v>
      </c>
      <c r="E71" s="349"/>
      <c r="F71" s="50"/>
      <c r="G71" s="356"/>
      <c r="H71" s="357"/>
      <c r="I71" s="357"/>
      <c r="J71" s="35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408" t="str">
        <f ca="1">OFFSET(L!$C$1,MATCH("Declaration"&amp;ADDRESS(ROW(),COLUMN(),4),L!$A:$A,0)-1,SL,,)</f>
        <v>Answer the Following Questions at a Company Level</v>
      </c>
      <c r="C73" s="408"/>
      <c r="D73" s="408"/>
      <c r="E73" s="408"/>
      <c r="F73" s="408"/>
      <c r="G73" s="408"/>
      <c r="H73" s="408"/>
      <c r="I73" s="408"/>
      <c r="J73" s="40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59" t="str">
        <f ca="1">D25</f>
        <v>Answer</v>
      </c>
      <c r="E74" s="359"/>
      <c r="F74" s="53"/>
      <c r="G74" s="359" t="str">
        <f ca="1">G25</f>
        <v>Comments</v>
      </c>
      <c r="H74" s="359" t="e">
        <f>HLOOKUP(SL,LT,$O74,0)</f>
        <v>#NAME?</v>
      </c>
      <c r="I74" s="35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48" t="s">
        <v>488</v>
      </c>
      <c r="E75" s="349"/>
      <c r="F75" s="57"/>
      <c r="G75" s="356"/>
      <c r="H75" s="357"/>
      <c r="I75" s="357"/>
      <c r="J75" s="358"/>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403"/>
      <c r="H76" s="403"/>
      <c r="I76" s="403"/>
      <c r="J76" s="40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8" t="s">
        <v>488</v>
      </c>
      <c r="E77" s="349"/>
      <c r="F77" s="57"/>
      <c r="G77" s="360" t="s">
        <v>15863</v>
      </c>
      <c r="H77" s="361"/>
      <c r="I77" s="361"/>
      <c r="J77" s="362"/>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8" t="s">
        <v>488</v>
      </c>
      <c r="E79" s="349"/>
      <c r="F79" s="57"/>
      <c r="G79" s="356"/>
      <c r="H79" s="357"/>
      <c r="I79" s="357"/>
      <c r="J79" s="358"/>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8" t="s">
        <v>488</v>
      </c>
      <c r="E81" s="349"/>
      <c r="F81" s="57"/>
      <c r="G81" s="356"/>
      <c r="H81" s="357"/>
      <c r="I81" s="357"/>
      <c r="J81" s="358"/>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8" t="s">
        <v>14982</v>
      </c>
      <c r="E83" s="349"/>
      <c r="F83" s="57"/>
      <c r="G83" s="356"/>
      <c r="H83" s="357"/>
      <c r="I83" s="357"/>
      <c r="J83" s="358"/>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401" t="s">
        <v>488</v>
      </c>
      <c r="E85" s="402"/>
      <c r="F85" s="57"/>
      <c r="G85" s="356"/>
      <c r="H85" s="357"/>
      <c r="I85" s="357"/>
      <c r="J85" s="358"/>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403"/>
      <c r="H86" s="403"/>
      <c r="I86" s="403"/>
      <c r="J86" s="40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8" t="s">
        <v>488</v>
      </c>
      <c r="E87" s="349"/>
      <c r="F87" s="57"/>
      <c r="G87" s="356"/>
      <c r="H87" s="357"/>
      <c r="I87" s="357"/>
      <c r="J87" s="358"/>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404"/>
      <c r="H88" s="404"/>
      <c r="I88" s="404"/>
      <c r="J88" s="40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48" t="s">
        <v>489</v>
      </c>
      <c r="E89" s="349"/>
      <c r="F89" s="57"/>
      <c r="G89" s="356"/>
      <c r="H89" s="357"/>
      <c r="I89" s="357"/>
      <c r="J89" s="358"/>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400" t="str">
        <f>IF(OR($D$8="",$I$3=""),"","Click here to check required fields completion")</f>
        <v/>
      </c>
      <c r="C90" s="400"/>
      <c r="D90" s="400"/>
      <c r="E90" s="400"/>
      <c r="F90" s="400"/>
      <c r="G90" s="400"/>
      <c r="H90" s="400"/>
      <c r="I90" s="400"/>
      <c r="J90" s="400"/>
      <c r="K90" s="36"/>
      <c r="L90" s="100"/>
      <c r="P90" s="3"/>
      <c r="Q90" s="3"/>
      <c r="R90" s="3"/>
      <c r="S90" s="3"/>
      <c r="T90" s="3"/>
      <c r="U90" s="3"/>
      <c r="V90" s="3"/>
      <c r="W90" s="3"/>
      <c r="X90" s="3"/>
      <c r="Y90" s="3"/>
      <c r="Z90" s="3"/>
      <c r="AA90" s="3"/>
      <c r="AB90" s="3"/>
      <c r="AC90" s="3"/>
      <c r="AD90" s="3"/>
      <c r="AE90" s="3"/>
      <c r="AF90" s="3"/>
      <c r="AG90" s="3"/>
      <c r="AH90" s="3"/>
    </row>
    <row r="91" spans="1:34" ht="15.75" thickBot="1">
      <c r="A91" s="398" t="str">
        <f ca="1">OFFSET(L!$C$1,MATCH("General"&amp;"Cpy",L!$A:$A,0)-1,SL,,)</f>
        <v>© 2023 Responsible Minerals Initiative. All rights reserved.</v>
      </c>
      <c r="B91" s="399"/>
      <c r="C91" s="399"/>
      <c r="D91" s="399"/>
      <c r="E91" s="399"/>
      <c r="F91" s="399"/>
      <c r="G91" s="399"/>
      <c r="H91" s="399"/>
      <c r="I91" s="399"/>
      <c r="J91" s="39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display="reneecheung@glenair.com" xr:uid="{AD0ADEDF-6CC9-4412-97C9-82444CBF130C}"/>
    <hyperlink ref="G77" r:id="rId4" xr:uid="{0F5791FF-4F33-4603-908F-9D17B1E45BD4}"/>
    <hyperlink ref="D16" r:id="rId5" xr:uid="{4FE838F8-B2DE-4339-8ED7-8EEF2BEF6E6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6"/>
  <sheetViews>
    <sheetView showGridLines="0" showZeros="0" topLeftCell="A109" zoomScaleNormal="100" zoomScalePageLayoutView="55" workbookViewId="0">
      <selection activeCell="E121" sqref="E1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409" t="str">
        <f ca="1">OFFSET(L!$C$1,MATCH("Smelter List"&amp;ADDRESS(ROW(),COLUMN(),4),L!$A:$A,0)-1,SL,,)</f>
        <v>Link to "RMAP Conformant Smelter List"</v>
      </c>
      <c r="K2" s="410"/>
      <c r="L2" s="410"/>
      <c r="M2" s="410"/>
      <c r="N2" s="410"/>
      <c r="O2" s="410"/>
      <c r="P2" s="195"/>
      <c r="Q2" s="196"/>
      <c r="R2" s="197"/>
      <c r="S2" s="197"/>
      <c r="T2" s="197"/>
      <c r="AH2" s="145" t="s">
        <v>488</v>
      </c>
    </row>
    <row r="3" spans="1:34" s="221" customFormat="1" ht="173.45" customHeight="1">
      <c r="A3" s="171"/>
      <c r="B3" s="41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1"/>
      <c r="D3" s="411"/>
      <c r="E3" s="411"/>
      <c r="F3" s="222"/>
      <c r="G3" s="412" t="str">
        <f ca="1">OFFSET(L!$C$1,MATCH("General"&amp;"Cpy",L!$A:$A,0)-1,SL,,)</f>
        <v>© 2023 Responsible Minerals Initiative. All rights reserved.</v>
      </c>
      <c r="H3" s="412"/>
      <c r="I3" s="413"/>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92" t="s">
        <v>677</v>
      </c>
      <c r="B5" s="293" t="s">
        <v>1125</v>
      </c>
      <c r="C5" s="293" t="s">
        <v>2500</v>
      </c>
      <c r="D5" s="293"/>
      <c r="E5" s="293" t="s">
        <v>1096</v>
      </c>
      <c r="F5" s="293" t="s">
        <v>677</v>
      </c>
      <c r="G5" s="293" t="s">
        <v>13240</v>
      </c>
      <c r="H5" s="293"/>
      <c r="I5" s="293" t="s">
        <v>1588</v>
      </c>
      <c r="J5" s="293" t="s">
        <v>15310</v>
      </c>
      <c r="K5" s="293"/>
      <c r="L5" s="293"/>
      <c r="M5" s="293"/>
      <c r="N5" s="293"/>
      <c r="O5" s="293"/>
      <c r="P5" s="293"/>
      <c r="Q5" s="293"/>
      <c r="R5" s="182"/>
      <c r="S5" s="181"/>
      <c r="T5" s="181"/>
      <c r="U5" s="201"/>
      <c r="V5" s="226"/>
      <c r="AB5" s="228" t="str">
        <f t="shared" ref="AB5" si="0">B5&amp;C5</f>
        <v>GoldHeraeus Metals Hong Kong Ltd.</v>
      </c>
    </row>
    <row r="6" spans="1:34" s="227" customFormat="1" ht="19.899999999999999" customHeight="1">
      <c r="A6" s="292" t="s">
        <v>678</v>
      </c>
      <c r="B6" s="293" t="s">
        <v>1125</v>
      </c>
      <c r="C6" s="293" t="s">
        <v>15058</v>
      </c>
      <c r="D6" s="293"/>
      <c r="E6" s="293" t="s">
        <v>1097</v>
      </c>
      <c r="F6" s="293" t="s">
        <v>678</v>
      </c>
      <c r="G6" s="293" t="s">
        <v>13240</v>
      </c>
      <c r="H6" s="293"/>
      <c r="I6" s="293" t="s">
        <v>1589</v>
      </c>
      <c r="J6" s="293" t="s">
        <v>4244</v>
      </c>
      <c r="K6" s="293"/>
      <c r="L6" s="293"/>
      <c r="M6" s="293"/>
      <c r="N6" s="293"/>
      <c r="O6" s="293"/>
      <c r="P6" s="293"/>
      <c r="Q6" s="293"/>
      <c r="R6" s="182"/>
      <c r="S6" s="181"/>
      <c r="T6" s="181"/>
      <c r="U6" s="201"/>
      <c r="V6" s="226"/>
      <c r="AB6" s="228" t="str">
        <f t="shared" ref="AB6:AB37" si="1">B6&amp;C6</f>
        <v>GoldHeraeus Germany GmbH Co. KG</v>
      </c>
    </row>
    <row r="7" spans="1:34" s="227" customFormat="1" ht="19.899999999999999" customHeight="1">
      <c r="A7" s="294" t="s">
        <v>686</v>
      </c>
      <c r="B7" s="295" t="s">
        <v>1125</v>
      </c>
      <c r="C7" s="295" t="s">
        <v>2200</v>
      </c>
      <c r="D7" s="295"/>
      <c r="E7" s="295" t="s">
        <v>15795</v>
      </c>
      <c r="F7" s="295" t="s">
        <v>686</v>
      </c>
      <c r="G7" s="295" t="s">
        <v>13240</v>
      </c>
      <c r="H7" s="295"/>
      <c r="I7" s="295"/>
      <c r="J7" s="295"/>
      <c r="K7" s="295"/>
      <c r="L7" s="295"/>
      <c r="M7" s="295"/>
      <c r="N7" s="295"/>
      <c r="O7" s="295" t="s">
        <v>15796</v>
      </c>
      <c r="P7" s="295"/>
      <c r="Q7" s="295"/>
      <c r="R7" s="182"/>
      <c r="S7" s="181"/>
      <c r="T7" s="181"/>
      <c r="U7" s="201"/>
      <c r="V7" s="226"/>
      <c r="AB7" s="228" t="str">
        <f t="shared" si="1"/>
        <v>GoldAsahi Refining USA Inc.</v>
      </c>
    </row>
    <row r="8" spans="1:34" s="227" customFormat="1" ht="19.899999999999999" customHeight="1">
      <c r="A8" s="292" t="s">
        <v>687</v>
      </c>
      <c r="B8" s="293" t="s">
        <v>1125</v>
      </c>
      <c r="C8" s="293" t="s">
        <v>2286</v>
      </c>
      <c r="D8" s="293"/>
      <c r="E8" s="293" t="s">
        <v>1093</v>
      </c>
      <c r="F8" s="293" t="s">
        <v>687</v>
      </c>
      <c r="G8" s="293" t="s">
        <v>13240</v>
      </c>
      <c r="H8" s="293"/>
      <c r="I8" s="293" t="s">
        <v>1602</v>
      </c>
      <c r="J8" s="293" t="s">
        <v>1603</v>
      </c>
      <c r="K8" s="293"/>
      <c r="L8" s="293"/>
      <c r="M8" s="293"/>
      <c r="N8" s="293"/>
      <c r="O8" s="293"/>
      <c r="P8" s="293"/>
      <c r="Q8" s="293"/>
      <c r="R8" s="182"/>
      <c r="S8" s="181"/>
      <c r="T8" s="181"/>
      <c r="U8" s="201"/>
      <c r="V8" s="226"/>
      <c r="AB8" s="228" t="str">
        <f t="shared" si="1"/>
        <v>GoldAsahi Refining Canada Ltd.</v>
      </c>
    </row>
    <row r="9" spans="1:34" s="227" customFormat="1" ht="19.899999999999999" customHeight="1">
      <c r="A9" s="292" t="s">
        <v>693</v>
      </c>
      <c r="B9" s="293" t="s">
        <v>1125</v>
      </c>
      <c r="C9" s="293" t="s">
        <v>692</v>
      </c>
      <c r="D9" s="293"/>
      <c r="E9" s="293" t="s">
        <v>2432</v>
      </c>
      <c r="F9" s="293" t="s">
        <v>693</v>
      </c>
      <c r="G9" s="293" t="s">
        <v>13240</v>
      </c>
      <c r="H9" s="293"/>
      <c r="I9" s="293" t="s">
        <v>1607</v>
      </c>
      <c r="J9" s="293" t="s">
        <v>1600</v>
      </c>
      <c r="K9" s="293"/>
      <c r="L9" s="293"/>
      <c r="M9" s="293"/>
      <c r="N9" s="293"/>
      <c r="O9" s="293"/>
      <c r="P9" s="293"/>
      <c r="Q9" s="293"/>
      <c r="R9" s="182"/>
      <c r="S9" s="181"/>
      <c r="T9" s="181"/>
      <c r="U9" s="201"/>
      <c r="V9" s="226"/>
      <c r="AB9" s="228" t="str">
        <f t="shared" si="1"/>
        <v>GoldKennecott Utah Copper LLC</v>
      </c>
    </row>
    <row r="10" spans="1:34" s="227" customFormat="1" ht="19.899999999999999" customHeight="1">
      <c r="A10" s="294" t="s">
        <v>701</v>
      </c>
      <c r="B10" s="295" t="s">
        <v>1125</v>
      </c>
      <c r="C10" s="295" t="s">
        <v>906</v>
      </c>
      <c r="D10" s="295"/>
      <c r="E10" s="295" t="s">
        <v>15795</v>
      </c>
      <c r="F10" s="295" t="s">
        <v>701</v>
      </c>
      <c r="G10" s="295" t="s">
        <v>13240</v>
      </c>
      <c r="H10" s="295"/>
      <c r="I10" s="295"/>
      <c r="J10" s="295"/>
      <c r="K10" s="295"/>
      <c r="L10" s="295"/>
      <c r="M10" s="295"/>
      <c r="N10" s="295"/>
      <c r="O10" s="295" t="s">
        <v>15797</v>
      </c>
      <c r="P10" s="295"/>
      <c r="Q10" s="295"/>
      <c r="R10" s="182"/>
      <c r="S10" s="181"/>
      <c r="T10" s="181"/>
      <c r="U10" s="201"/>
      <c r="V10" s="226"/>
      <c r="AB10" s="228" t="str">
        <f t="shared" si="1"/>
        <v>GoldMaterion</v>
      </c>
    </row>
    <row r="11" spans="1:34" s="227" customFormat="1" ht="19.899999999999999" customHeight="1">
      <c r="A11" s="292" t="s">
        <v>706</v>
      </c>
      <c r="B11" s="293" t="s">
        <v>1125</v>
      </c>
      <c r="C11" s="293" t="s">
        <v>1224</v>
      </c>
      <c r="D11" s="293"/>
      <c r="E11" s="293" t="s">
        <v>2432</v>
      </c>
      <c r="F11" s="293" t="s">
        <v>706</v>
      </c>
      <c r="G11" s="293" t="s">
        <v>13240</v>
      </c>
      <c r="H11" s="293"/>
      <c r="I11" s="293" t="s">
        <v>1624</v>
      </c>
      <c r="J11" s="293" t="s">
        <v>1625</v>
      </c>
      <c r="K11" s="293"/>
      <c r="L11" s="293"/>
      <c r="M11" s="293"/>
      <c r="N11" s="293"/>
      <c r="O11" s="293"/>
      <c r="P11" s="293"/>
      <c r="Q11" s="293"/>
      <c r="R11" s="182"/>
      <c r="S11" s="181"/>
      <c r="T11" s="181"/>
      <c r="U11" s="201"/>
      <c r="V11" s="226"/>
      <c r="AB11" s="228" t="str">
        <f t="shared" si="1"/>
        <v>GoldMetalor USA Refining Corporation</v>
      </c>
    </row>
    <row r="12" spans="1:34" s="227" customFormat="1" ht="19.899999999999999" customHeight="1">
      <c r="A12" s="292" t="s">
        <v>707</v>
      </c>
      <c r="B12" s="293" t="s">
        <v>1125</v>
      </c>
      <c r="C12" s="293" t="s">
        <v>12429</v>
      </c>
      <c r="D12" s="293"/>
      <c r="E12" s="293" t="s">
        <v>1109</v>
      </c>
      <c r="F12" s="293" t="s">
        <v>707</v>
      </c>
      <c r="G12" s="293" t="s">
        <v>13240</v>
      </c>
      <c r="H12" s="293"/>
      <c r="I12" s="293" t="s">
        <v>1626</v>
      </c>
      <c r="J12" s="293" t="s">
        <v>12885</v>
      </c>
      <c r="K12" s="293"/>
      <c r="L12" s="293"/>
      <c r="M12" s="293"/>
      <c r="N12" s="293"/>
      <c r="O12" s="293"/>
      <c r="P12" s="293"/>
      <c r="Q12" s="293"/>
      <c r="R12" s="182"/>
      <c r="S12" s="181"/>
      <c r="T12" s="181"/>
      <c r="U12" s="201"/>
      <c r="V12" s="226"/>
      <c r="AB12" s="228" t="str">
        <f t="shared" si="1"/>
        <v>GoldMetalurgica Met-Mex Penoles S.A. De C.V.</v>
      </c>
    </row>
    <row r="13" spans="1:34" s="227" customFormat="1" ht="19.899999999999999" customHeight="1">
      <c r="A13" s="292" t="s">
        <v>722</v>
      </c>
      <c r="B13" s="293" t="s">
        <v>1125</v>
      </c>
      <c r="C13" s="293" t="s">
        <v>909</v>
      </c>
      <c r="D13" s="293"/>
      <c r="E13" s="293" t="s">
        <v>1093</v>
      </c>
      <c r="F13" s="293" t="s">
        <v>722</v>
      </c>
      <c r="G13" s="293" t="s">
        <v>13240</v>
      </c>
      <c r="H13" s="293"/>
      <c r="I13" s="293" t="s">
        <v>1645</v>
      </c>
      <c r="J13" s="293" t="s">
        <v>1603</v>
      </c>
      <c r="K13" s="293"/>
      <c r="L13" s="293"/>
      <c r="M13" s="293"/>
      <c r="N13" s="293"/>
      <c r="O13" s="293"/>
      <c r="P13" s="293"/>
      <c r="Q13" s="293"/>
      <c r="R13" s="182"/>
      <c r="S13" s="181"/>
      <c r="T13" s="181"/>
      <c r="U13" s="201"/>
      <c r="V13" s="226"/>
      <c r="AB13" s="228" t="str">
        <f t="shared" si="1"/>
        <v>GoldRoyal Canadian Mint</v>
      </c>
    </row>
    <row r="14" spans="1:34" s="227" customFormat="1" ht="19.899999999999999" customHeight="1">
      <c r="A14" s="292" t="s">
        <v>1694</v>
      </c>
      <c r="B14" s="293" t="s">
        <v>1125</v>
      </c>
      <c r="C14" s="293" t="s">
        <v>1693</v>
      </c>
      <c r="D14" s="293" t="s">
        <v>1693</v>
      </c>
      <c r="E14" s="293" t="s">
        <v>2432</v>
      </c>
      <c r="F14" s="293" t="s">
        <v>1694</v>
      </c>
      <c r="G14" s="293" t="s">
        <v>13240</v>
      </c>
      <c r="H14" s="293"/>
      <c r="I14" s="293" t="s">
        <v>1538</v>
      </c>
      <c r="J14" s="293" t="s">
        <v>1539</v>
      </c>
      <c r="K14" s="293" t="s">
        <v>15798</v>
      </c>
      <c r="L14" s="293" t="s">
        <v>15799</v>
      </c>
      <c r="M14" s="293" t="s">
        <v>15800</v>
      </c>
      <c r="N14" s="293" t="s">
        <v>15801</v>
      </c>
      <c r="O14" s="293" t="s">
        <v>15801</v>
      </c>
      <c r="P14" s="293" t="s">
        <v>489</v>
      </c>
      <c r="Q14" s="293"/>
      <c r="R14" s="182"/>
      <c r="S14" s="181"/>
      <c r="T14" s="181"/>
      <c r="U14" s="201"/>
      <c r="V14" s="226"/>
      <c r="AB14" s="228" t="str">
        <f t="shared" si="1"/>
        <v>GoldGeib Refining Corporation</v>
      </c>
    </row>
    <row r="15" spans="1:34" s="227" customFormat="1" ht="19.899999999999999" customHeight="1">
      <c r="A15" s="292" t="s">
        <v>745</v>
      </c>
      <c r="B15" s="293" t="s">
        <v>1127</v>
      </c>
      <c r="C15" s="293" t="s">
        <v>2</v>
      </c>
      <c r="D15" s="293"/>
      <c r="E15" s="293" t="s">
        <v>1096</v>
      </c>
      <c r="F15" s="293" t="s">
        <v>745</v>
      </c>
      <c r="G15" s="293" t="s">
        <v>13240</v>
      </c>
      <c r="H15" s="293"/>
      <c r="I15" s="293" t="s">
        <v>1590</v>
      </c>
      <c r="J15" s="293" t="s">
        <v>13623</v>
      </c>
      <c r="K15" s="293"/>
      <c r="L15" s="293"/>
      <c r="M15" s="293"/>
      <c r="N15" s="293"/>
      <c r="O15" s="293"/>
      <c r="P15" s="293"/>
      <c r="Q15" s="293"/>
      <c r="R15" s="182"/>
      <c r="S15" s="181"/>
      <c r="T15" s="181"/>
      <c r="U15" s="201"/>
      <c r="V15" s="226"/>
      <c r="AB15" s="228" t="str">
        <f t="shared" si="1"/>
        <v>TantalumChangsha South Tantalum Niobium Co., Ltd.</v>
      </c>
    </row>
    <row r="16" spans="1:34" s="227" customFormat="1" ht="19.899999999999999" customHeight="1">
      <c r="A16" s="292" t="s">
        <v>746</v>
      </c>
      <c r="B16" s="293" t="s">
        <v>1127</v>
      </c>
      <c r="C16" s="293" t="s">
        <v>45</v>
      </c>
      <c r="D16" s="293"/>
      <c r="E16" s="293" t="s">
        <v>1096</v>
      </c>
      <c r="F16" s="293" t="s">
        <v>746</v>
      </c>
      <c r="G16" s="293" t="s">
        <v>13240</v>
      </c>
      <c r="H16" s="293"/>
      <c r="I16" s="293" t="s">
        <v>1717</v>
      </c>
      <c r="J16" s="293" t="s">
        <v>13624</v>
      </c>
      <c r="K16" s="293"/>
      <c r="L16" s="293"/>
      <c r="M16" s="293"/>
      <c r="N16" s="293"/>
      <c r="O16" s="293"/>
      <c r="P16" s="293"/>
      <c r="Q16" s="293"/>
      <c r="R16" s="182"/>
      <c r="S16" s="181"/>
      <c r="T16" s="181"/>
      <c r="U16" s="201"/>
      <c r="V16" s="226"/>
      <c r="AB16" s="228" t="str">
        <f t="shared" si="1"/>
        <v>TantalumF&amp;X Electro-Materials Ltd.</v>
      </c>
    </row>
    <row r="17" spans="1:28" s="227" customFormat="1" ht="19.899999999999999" customHeight="1">
      <c r="A17" s="294" t="s">
        <v>748</v>
      </c>
      <c r="B17" s="295" t="s">
        <v>1127</v>
      </c>
      <c r="C17" s="295" t="s">
        <v>15079</v>
      </c>
      <c r="D17" s="295"/>
      <c r="E17" s="295" t="s">
        <v>1096</v>
      </c>
      <c r="F17" s="295" t="s">
        <v>748</v>
      </c>
      <c r="G17" s="295" t="s">
        <v>13240</v>
      </c>
      <c r="H17" s="295"/>
      <c r="I17" s="295" t="s">
        <v>1719</v>
      </c>
      <c r="J17" s="295" t="s">
        <v>13624</v>
      </c>
      <c r="K17" s="293"/>
      <c r="L17" s="293"/>
      <c r="M17" s="293"/>
      <c r="N17" s="293"/>
      <c r="O17" s="293"/>
      <c r="P17" s="293"/>
      <c r="Q17" s="293"/>
      <c r="R17" s="182"/>
      <c r="S17" s="181"/>
      <c r="T17" s="181"/>
      <c r="U17" s="201"/>
      <c r="V17" s="226"/>
      <c r="AB17" s="228" t="str">
        <f t="shared" si="1"/>
        <v>TantalumXIMEI RESOURCES (GUANGDONG) LIMITED</v>
      </c>
    </row>
    <row r="18" spans="1:28" s="227" customFormat="1" ht="19.899999999999999" customHeight="1">
      <c r="A18" s="292" t="s">
        <v>749</v>
      </c>
      <c r="B18" s="293" t="s">
        <v>1127</v>
      </c>
      <c r="C18" s="293" t="s">
        <v>4</v>
      </c>
      <c r="D18" s="293"/>
      <c r="E18" s="293" t="s">
        <v>1096</v>
      </c>
      <c r="F18" s="293" t="s">
        <v>749</v>
      </c>
      <c r="G18" s="293" t="s">
        <v>13240</v>
      </c>
      <c r="H18" s="293"/>
      <c r="I18" s="293" t="s">
        <v>1720</v>
      </c>
      <c r="J18" s="293" t="s">
        <v>13619</v>
      </c>
      <c r="K18" s="293"/>
      <c r="L18" s="293"/>
      <c r="M18" s="293"/>
      <c r="N18" s="293"/>
      <c r="O18" s="293"/>
      <c r="P18" s="293"/>
      <c r="Q18" s="293"/>
      <c r="R18" s="182"/>
      <c r="S18" s="181"/>
      <c r="T18" s="181"/>
      <c r="U18" s="201"/>
      <c r="V18" s="226"/>
      <c r="AB18" s="228" t="str">
        <f t="shared" si="1"/>
        <v>TantalumJiuJiang JinXin Nonferrous Metals Co., Ltd.</v>
      </c>
    </row>
    <row r="19" spans="1:28" s="227" customFormat="1" ht="20.25" customHeight="1">
      <c r="A19" s="292" t="s">
        <v>750</v>
      </c>
      <c r="B19" s="293" t="s">
        <v>1127</v>
      </c>
      <c r="C19" s="293" t="s">
        <v>46</v>
      </c>
      <c r="D19" s="293"/>
      <c r="E19" s="293" t="s">
        <v>1096</v>
      </c>
      <c r="F19" s="293" t="s">
        <v>750</v>
      </c>
      <c r="G19" s="293" t="s">
        <v>13240</v>
      </c>
      <c r="H19" s="293"/>
      <c r="I19" s="293" t="s">
        <v>1720</v>
      </c>
      <c r="J19" s="293" t="s">
        <v>13619</v>
      </c>
      <c r="K19" s="293"/>
      <c r="L19" s="293"/>
      <c r="M19" s="293"/>
      <c r="N19" s="293"/>
      <c r="O19" s="293"/>
      <c r="P19" s="293"/>
      <c r="Q19" s="293"/>
      <c r="R19" s="182"/>
      <c r="S19" s="181"/>
      <c r="T19" s="181"/>
      <c r="U19" s="201"/>
      <c r="V19" s="226"/>
      <c r="AB19" s="228" t="str">
        <f t="shared" si="1"/>
        <v>TantalumJiujiang Tanbre Co., Ltd.</v>
      </c>
    </row>
    <row r="20" spans="1:28" s="227" customFormat="1" ht="20.25" customHeight="1">
      <c r="A20" s="292" t="s">
        <v>751</v>
      </c>
      <c r="B20" s="293" t="s">
        <v>1127</v>
      </c>
      <c r="C20" s="293" t="s">
        <v>15467</v>
      </c>
      <c r="D20" s="293"/>
      <c r="E20" s="293" t="s">
        <v>1092</v>
      </c>
      <c r="F20" s="293" t="s">
        <v>751</v>
      </c>
      <c r="G20" s="293" t="s">
        <v>13240</v>
      </c>
      <c r="H20" s="293"/>
      <c r="I20" s="293" t="s">
        <v>1721</v>
      </c>
      <c r="J20" s="293" t="s">
        <v>1547</v>
      </c>
      <c r="K20" s="293"/>
      <c r="L20" s="293"/>
      <c r="M20" s="293"/>
      <c r="N20" s="293"/>
      <c r="O20" s="293"/>
      <c r="P20" s="293"/>
      <c r="Q20" s="293"/>
      <c r="R20" s="182"/>
      <c r="S20" s="181"/>
      <c r="T20" s="181"/>
      <c r="U20" s="201"/>
      <c r="V20" s="226"/>
      <c r="AB20" s="228" t="str">
        <f t="shared" si="1"/>
        <v>TantalumAMG Brasil</v>
      </c>
    </row>
    <row r="21" spans="1:28" s="227" customFormat="1" ht="20.25" customHeight="1">
      <c r="A21" s="292" t="s">
        <v>752</v>
      </c>
      <c r="B21" s="293" t="s">
        <v>1127</v>
      </c>
      <c r="C21" s="293" t="s">
        <v>2152</v>
      </c>
      <c r="D21" s="293"/>
      <c r="E21" s="293" t="s">
        <v>1102</v>
      </c>
      <c r="F21" s="293" t="s">
        <v>752</v>
      </c>
      <c r="G21" s="293" t="s">
        <v>13240</v>
      </c>
      <c r="H21" s="293"/>
      <c r="I21" s="293" t="s">
        <v>1722</v>
      </c>
      <c r="J21" s="293" t="s">
        <v>15802</v>
      </c>
      <c r="K21" s="293"/>
      <c r="L21" s="293"/>
      <c r="M21" s="293"/>
      <c r="N21" s="293"/>
      <c r="O21" s="293"/>
      <c r="P21" s="293"/>
      <c r="Q21" s="293"/>
      <c r="R21" s="182"/>
      <c r="S21" s="181"/>
      <c r="T21" s="181"/>
      <c r="U21" s="201"/>
      <c r="V21" s="226"/>
      <c r="AB21" s="228" t="str">
        <f t="shared" si="1"/>
        <v>TantalumMetallurgical Products India Pvt., Ltd.</v>
      </c>
    </row>
    <row r="22" spans="1:28" s="227" customFormat="1" ht="20.25" customHeight="1">
      <c r="A22" s="292" t="s">
        <v>753</v>
      </c>
      <c r="B22" s="293" t="s">
        <v>1127</v>
      </c>
      <c r="C22" s="293" t="s">
        <v>12430</v>
      </c>
      <c r="D22" s="293"/>
      <c r="E22" s="293" t="s">
        <v>1092</v>
      </c>
      <c r="F22" s="293" t="s">
        <v>753</v>
      </c>
      <c r="G22" s="293" t="s">
        <v>13240</v>
      </c>
      <c r="H22" s="293"/>
      <c r="I22" s="293" t="s">
        <v>1724</v>
      </c>
      <c r="J22" s="293" t="s">
        <v>1725</v>
      </c>
      <c r="K22" s="293"/>
      <c r="L22" s="293"/>
      <c r="M22" s="293"/>
      <c r="N22" s="293"/>
      <c r="O22" s="293"/>
      <c r="P22" s="293"/>
      <c r="Q22" s="293"/>
      <c r="R22" s="182"/>
      <c r="S22" s="181"/>
      <c r="T22" s="181"/>
      <c r="U22" s="201"/>
      <c r="V22" s="226"/>
      <c r="AB22" s="228" t="str">
        <f t="shared" si="1"/>
        <v>TantalumMineracao Taboca S.A.</v>
      </c>
    </row>
    <row r="23" spans="1:28" s="227" customFormat="1" ht="20.25" customHeight="1">
      <c r="A23" s="292" t="s">
        <v>754</v>
      </c>
      <c r="B23" s="293" t="s">
        <v>1127</v>
      </c>
      <c r="C23" s="293" t="s">
        <v>1225</v>
      </c>
      <c r="D23" s="293"/>
      <c r="E23" s="293" t="s">
        <v>1104</v>
      </c>
      <c r="F23" s="293" t="s">
        <v>754</v>
      </c>
      <c r="G23" s="293" t="s">
        <v>13240</v>
      </c>
      <c r="H23" s="293"/>
      <c r="I23" s="293" t="s">
        <v>1726</v>
      </c>
      <c r="J23" s="293" t="s">
        <v>1727</v>
      </c>
      <c r="K23" s="293"/>
      <c r="L23" s="293"/>
      <c r="M23" s="293"/>
      <c r="N23" s="293"/>
      <c r="O23" s="293"/>
      <c r="P23" s="293"/>
      <c r="Q23" s="293"/>
      <c r="R23" s="182"/>
      <c r="S23" s="181"/>
      <c r="T23" s="181"/>
      <c r="U23" s="201"/>
      <c r="V23" s="226"/>
      <c r="AB23" s="228" t="str">
        <f t="shared" si="1"/>
        <v>TantalumMitsui Mining and Smelting Co., Ltd.</v>
      </c>
    </row>
    <row r="24" spans="1:28" s="227" customFormat="1" ht="20.25" customHeight="1">
      <c r="A24" s="292" t="s">
        <v>755</v>
      </c>
      <c r="B24" s="293" t="s">
        <v>1127</v>
      </c>
      <c r="C24" s="293" t="s">
        <v>2526</v>
      </c>
      <c r="D24" s="293"/>
      <c r="E24" s="293" t="s">
        <v>1099</v>
      </c>
      <c r="F24" s="293" t="s">
        <v>755</v>
      </c>
      <c r="G24" s="293" t="s">
        <v>13240</v>
      </c>
      <c r="H24" s="293"/>
      <c r="I24" s="293" t="s">
        <v>1728</v>
      </c>
      <c r="J24" s="293" t="s">
        <v>1729</v>
      </c>
      <c r="K24" s="293"/>
      <c r="L24" s="293"/>
      <c r="M24" s="293"/>
      <c r="N24" s="293"/>
      <c r="O24" s="293"/>
      <c r="P24" s="293"/>
      <c r="Q24" s="293"/>
      <c r="R24" s="182"/>
      <c r="S24" s="181"/>
      <c r="T24" s="181"/>
      <c r="U24" s="201"/>
      <c r="V24" s="226"/>
      <c r="AB24" s="228" t="str">
        <f t="shared" si="1"/>
        <v>TantalumNPM Silmet AS</v>
      </c>
    </row>
    <row r="25" spans="1:28" s="227" customFormat="1" ht="20.25" customHeight="1">
      <c r="A25" s="292" t="s">
        <v>756</v>
      </c>
      <c r="B25" s="293" t="s">
        <v>1127</v>
      </c>
      <c r="C25" s="293" t="s">
        <v>1026</v>
      </c>
      <c r="D25" s="293"/>
      <c r="E25" s="293" t="s">
        <v>1096</v>
      </c>
      <c r="F25" s="293" t="s">
        <v>756</v>
      </c>
      <c r="G25" s="293" t="s">
        <v>13240</v>
      </c>
      <c r="H25" s="293"/>
      <c r="I25" s="293" t="s">
        <v>1730</v>
      </c>
      <c r="J25" s="293" t="s">
        <v>13605</v>
      </c>
      <c r="K25" s="293"/>
      <c r="L25" s="293"/>
      <c r="M25" s="293"/>
      <c r="N25" s="293"/>
      <c r="O25" s="293"/>
      <c r="P25" s="293"/>
      <c r="Q25" s="293"/>
      <c r="R25" s="182"/>
      <c r="S25" s="181"/>
      <c r="T25" s="181"/>
      <c r="U25" s="201"/>
      <c r="V25" s="226"/>
      <c r="AB25" s="228" t="str">
        <f t="shared" si="1"/>
        <v>TantalumNingxia Orient Tantalum Industry Co., Ltd.</v>
      </c>
    </row>
    <row r="26" spans="1:28" s="227" customFormat="1" ht="25.5" customHeight="1">
      <c r="A26" s="292" t="s">
        <v>757</v>
      </c>
      <c r="B26" s="293" t="s">
        <v>1127</v>
      </c>
      <c r="C26" s="293" t="s">
        <v>813</v>
      </c>
      <c r="D26" s="293"/>
      <c r="E26" s="293" t="s">
        <v>2432</v>
      </c>
      <c r="F26" s="293" t="s">
        <v>757</v>
      </c>
      <c r="G26" s="293" t="s">
        <v>13240</v>
      </c>
      <c r="H26" s="293"/>
      <c r="I26" s="293" t="s">
        <v>13826</v>
      </c>
      <c r="J26" s="293" t="s">
        <v>2263</v>
      </c>
      <c r="K26" s="293"/>
      <c r="L26" s="293"/>
      <c r="M26" s="293"/>
      <c r="N26" s="293"/>
      <c r="O26" s="293"/>
      <c r="P26" s="293"/>
      <c r="Q26" s="293"/>
      <c r="R26" s="182"/>
      <c r="S26" s="181"/>
      <c r="T26" s="181"/>
      <c r="U26" s="201"/>
      <c r="V26" s="226"/>
      <c r="AB26" s="228" t="str">
        <f t="shared" si="1"/>
        <v>TantalumQuantumClean</v>
      </c>
    </row>
    <row r="27" spans="1:28" s="227" customFormat="1" ht="20.25" customHeight="1">
      <c r="A27" s="292" t="s">
        <v>758</v>
      </c>
      <c r="B27" s="293" t="s">
        <v>1127</v>
      </c>
      <c r="C27" s="293" t="s">
        <v>13275</v>
      </c>
      <c r="D27" s="293"/>
      <c r="E27" s="293" t="s">
        <v>1096</v>
      </c>
      <c r="F27" s="293" t="s">
        <v>758</v>
      </c>
      <c r="G27" s="293" t="s">
        <v>13240</v>
      </c>
      <c r="H27" s="293"/>
      <c r="I27" s="293" t="s">
        <v>1732</v>
      </c>
      <c r="J27" s="293" t="s">
        <v>13623</v>
      </c>
      <c r="K27" s="293"/>
      <c r="L27" s="293"/>
      <c r="M27" s="293"/>
      <c r="N27" s="293"/>
      <c r="O27" s="293"/>
      <c r="P27" s="293"/>
      <c r="Q27" s="293"/>
      <c r="R27" s="182"/>
      <c r="S27" s="181"/>
      <c r="T27" s="181"/>
      <c r="U27" s="201"/>
      <c r="V27" s="226"/>
      <c r="AB27" s="228" t="str">
        <f t="shared" si="1"/>
        <v>TantalumYanling Jincheng Tantalum &amp; Niobium Co., Ltd.</v>
      </c>
    </row>
    <row r="28" spans="1:28" s="227" customFormat="1" ht="20.25" customHeight="1">
      <c r="A28" s="292" t="s">
        <v>760</v>
      </c>
      <c r="B28" s="293" t="s">
        <v>1127</v>
      </c>
      <c r="C28" s="293" t="s">
        <v>2445</v>
      </c>
      <c r="D28" s="293"/>
      <c r="E28" s="293" t="s">
        <v>1104</v>
      </c>
      <c r="F28" s="293" t="s">
        <v>760</v>
      </c>
      <c r="G28" s="293" t="s">
        <v>13240</v>
      </c>
      <c r="H28" s="293"/>
      <c r="I28" s="293" t="s">
        <v>1734</v>
      </c>
      <c r="J28" s="293" t="s">
        <v>1551</v>
      </c>
      <c r="K28" s="293"/>
      <c r="L28" s="293"/>
      <c r="M28" s="293"/>
      <c r="N28" s="293"/>
      <c r="O28" s="293"/>
      <c r="P28" s="293"/>
      <c r="Q28" s="293"/>
      <c r="R28" s="182"/>
      <c r="S28" s="181"/>
      <c r="T28" s="181"/>
      <c r="U28" s="201"/>
      <c r="V28" s="226"/>
      <c r="AB28" s="228" t="str">
        <f t="shared" si="1"/>
        <v>TantalumTaki Chemical Co., Ltd.</v>
      </c>
    </row>
    <row r="29" spans="1:28" s="227" customFormat="1" ht="25.5" customHeight="1">
      <c r="A29" s="292" t="s">
        <v>761</v>
      </c>
      <c r="B29" s="293" t="s">
        <v>1127</v>
      </c>
      <c r="C29" s="293" t="s">
        <v>1735</v>
      </c>
      <c r="D29" s="293"/>
      <c r="E29" s="293" t="s">
        <v>2432</v>
      </c>
      <c r="F29" s="293" t="s">
        <v>761</v>
      </c>
      <c r="G29" s="293" t="s">
        <v>13240</v>
      </c>
      <c r="H29" s="293"/>
      <c r="I29" s="293" t="s">
        <v>1736</v>
      </c>
      <c r="J29" s="293" t="s">
        <v>1737</v>
      </c>
      <c r="K29" s="293"/>
      <c r="L29" s="293"/>
      <c r="M29" s="293"/>
      <c r="N29" s="293"/>
      <c r="O29" s="293"/>
      <c r="P29" s="293"/>
      <c r="Q29" s="293"/>
      <c r="R29" s="182"/>
      <c r="S29" s="181"/>
      <c r="T29" s="181"/>
      <c r="U29" s="201"/>
      <c r="V29" s="226"/>
      <c r="AB29" s="228" t="str">
        <f t="shared" si="1"/>
        <v>TantalumTelex Metals</v>
      </c>
    </row>
    <row r="30" spans="1:28" s="227" customFormat="1" ht="20.25" customHeight="1">
      <c r="A30" s="292" t="s">
        <v>762</v>
      </c>
      <c r="B30" s="293" t="s">
        <v>1127</v>
      </c>
      <c r="C30" s="293" t="s">
        <v>1738</v>
      </c>
      <c r="D30" s="293"/>
      <c r="E30" s="293" t="s">
        <v>1105</v>
      </c>
      <c r="F30" s="293" t="s">
        <v>762</v>
      </c>
      <c r="G30" s="293" t="s">
        <v>13240</v>
      </c>
      <c r="H30" s="293"/>
      <c r="I30" s="293" t="s">
        <v>1606</v>
      </c>
      <c r="J30" s="293" t="s">
        <v>7058</v>
      </c>
      <c r="K30" s="293"/>
      <c r="L30" s="293"/>
      <c r="M30" s="293"/>
      <c r="N30" s="293"/>
      <c r="O30" s="293"/>
      <c r="P30" s="293"/>
      <c r="Q30" s="293"/>
      <c r="R30" s="182"/>
      <c r="S30" s="181"/>
      <c r="T30" s="181"/>
      <c r="U30" s="201"/>
      <c r="V30" s="226"/>
      <c r="AB30" s="228" t="str">
        <f t="shared" si="1"/>
        <v>TantalumUlba Metallurgical Plant JSC</v>
      </c>
    </row>
    <row r="31" spans="1:28" s="227" customFormat="1" ht="25.5" customHeight="1">
      <c r="A31" s="292" t="s">
        <v>396</v>
      </c>
      <c r="B31" s="293" t="s">
        <v>1127</v>
      </c>
      <c r="C31" s="293" t="s">
        <v>3</v>
      </c>
      <c r="D31" s="293"/>
      <c r="E31" s="293" t="s">
        <v>1096</v>
      </c>
      <c r="F31" s="293" t="s">
        <v>396</v>
      </c>
      <c r="G31" s="293" t="s">
        <v>13240</v>
      </c>
      <c r="H31" s="293"/>
      <c r="I31" s="293" t="s">
        <v>1740</v>
      </c>
      <c r="J31" s="293" t="s">
        <v>13623</v>
      </c>
      <c r="K31" s="293"/>
      <c r="L31" s="293"/>
      <c r="M31" s="293"/>
      <c r="N31" s="293"/>
      <c r="O31" s="293"/>
      <c r="P31" s="293"/>
      <c r="Q31" s="293"/>
      <c r="R31" s="182"/>
      <c r="S31" s="181"/>
      <c r="T31" s="181"/>
      <c r="U31" s="201"/>
      <c r="V31" s="226"/>
      <c r="AB31" s="228" t="str">
        <f t="shared" si="1"/>
        <v>TantalumHengyang King Xing Lifeng New Materials Co., Ltd.</v>
      </c>
    </row>
    <row r="32" spans="1:28" s="227" customFormat="1" ht="25.5" customHeight="1">
      <c r="A32" s="292" t="s">
        <v>1391</v>
      </c>
      <c r="B32" s="293" t="s">
        <v>1127</v>
      </c>
      <c r="C32" s="293" t="s">
        <v>1390</v>
      </c>
      <c r="D32" s="293"/>
      <c r="E32" s="293" t="s">
        <v>2432</v>
      </c>
      <c r="F32" s="293" t="s">
        <v>1391</v>
      </c>
      <c r="G32" s="293" t="s">
        <v>13240</v>
      </c>
      <c r="H32" s="293"/>
      <c r="I32" s="293" t="s">
        <v>1741</v>
      </c>
      <c r="J32" s="293" t="s">
        <v>1742</v>
      </c>
      <c r="K32" s="293"/>
      <c r="L32" s="293"/>
      <c r="M32" s="293"/>
      <c r="N32" s="293"/>
      <c r="O32" s="293"/>
      <c r="P32" s="293"/>
      <c r="Q32" s="293"/>
      <c r="R32" s="182"/>
      <c r="S32" s="181"/>
      <c r="T32" s="181"/>
      <c r="U32" s="201"/>
      <c r="V32" s="226"/>
      <c r="AB32" s="228" t="str">
        <f t="shared" si="1"/>
        <v>TantalumD Block Metals, LLC</v>
      </c>
    </row>
    <row r="33" spans="1:28" s="227" customFormat="1" ht="20.25" customHeight="1">
      <c r="A33" s="292" t="s">
        <v>1392</v>
      </c>
      <c r="B33" s="293" t="s">
        <v>1127</v>
      </c>
      <c r="C33" s="293" t="s">
        <v>2168</v>
      </c>
      <c r="D33" s="293"/>
      <c r="E33" s="293" t="s">
        <v>1096</v>
      </c>
      <c r="F33" s="293" t="s">
        <v>1392</v>
      </c>
      <c r="G33" s="293" t="s">
        <v>13240</v>
      </c>
      <c r="H33" s="293"/>
      <c r="I33" s="293" t="s">
        <v>1732</v>
      </c>
      <c r="J33" s="293" t="s">
        <v>13623</v>
      </c>
      <c r="K33" s="293"/>
      <c r="L33" s="293"/>
      <c r="M33" s="293"/>
      <c r="N33" s="293"/>
      <c r="O33" s="293"/>
      <c r="P33" s="293"/>
      <c r="Q33" s="293"/>
      <c r="R33" s="182"/>
      <c r="S33" s="181"/>
      <c r="T33" s="181"/>
      <c r="U33" s="201"/>
      <c r="V33" s="226"/>
      <c r="AB33" s="228" t="str">
        <f t="shared" si="1"/>
        <v>TantalumFIR Metals &amp; Resource Ltd.</v>
      </c>
    </row>
    <row r="34" spans="1:28" s="227" customFormat="1" ht="20.25" customHeight="1">
      <c r="A34" s="292" t="s">
        <v>1394</v>
      </c>
      <c r="B34" s="293" t="s">
        <v>1127</v>
      </c>
      <c r="C34" s="293" t="s">
        <v>2169</v>
      </c>
      <c r="D34" s="293"/>
      <c r="E34" s="293" t="s">
        <v>1096</v>
      </c>
      <c r="F34" s="293" t="s">
        <v>1394</v>
      </c>
      <c r="G34" s="293" t="s">
        <v>13240</v>
      </c>
      <c r="H34" s="293"/>
      <c r="I34" s="293" t="s">
        <v>1720</v>
      </c>
      <c r="J34" s="293" t="s">
        <v>13619</v>
      </c>
      <c r="K34" s="293"/>
      <c r="L34" s="293"/>
      <c r="M34" s="293"/>
      <c r="N34" s="293"/>
      <c r="O34" s="293"/>
      <c r="P34" s="293"/>
      <c r="Q34" s="293"/>
      <c r="R34" s="182"/>
      <c r="S34" s="181"/>
      <c r="T34" s="181"/>
      <c r="U34" s="201"/>
      <c r="V34" s="226"/>
      <c r="AB34" s="228" t="str">
        <f t="shared" si="1"/>
        <v>TantalumJiujiang Zhongao Tantalum &amp; Niobium Co., Ltd.</v>
      </c>
    </row>
    <row r="35" spans="1:28" s="227" customFormat="1" ht="20.25" customHeight="1">
      <c r="A35" s="292" t="s">
        <v>1395</v>
      </c>
      <c r="B35" s="293" t="s">
        <v>1127</v>
      </c>
      <c r="C35" s="293" t="s">
        <v>2170</v>
      </c>
      <c r="D35" s="293"/>
      <c r="E35" s="293" t="s">
        <v>1096</v>
      </c>
      <c r="F35" s="293" t="s">
        <v>1395</v>
      </c>
      <c r="G35" s="293" t="s">
        <v>13240</v>
      </c>
      <c r="H35" s="293"/>
      <c r="I35" s="293" t="s">
        <v>1743</v>
      </c>
      <c r="J35" s="293" t="s">
        <v>13624</v>
      </c>
      <c r="K35" s="293"/>
      <c r="L35" s="293"/>
      <c r="M35" s="293"/>
      <c r="N35" s="293"/>
      <c r="O35" s="293"/>
      <c r="P35" s="293"/>
      <c r="Q35" s="293"/>
      <c r="R35" s="182"/>
      <c r="S35" s="181"/>
      <c r="T35" s="181"/>
      <c r="U35" s="201"/>
      <c r="V35" s="226"/>
      <c r="AB35" s="228" t="str">
        <f t="shared" si="1"/>
        <v>TantalumXinXing HaoRong Electronic Material Co., Ltd.</v>
      </c>
    </row>
    <row r="36" spans="1:28" s="227" customFormat="1" ht="20.25" customHeight="1">
      <c r="A36" s="292" t="s">
        <v>1393</v>
      </c>
      <c r="B36" s="293" t="s">
        <v>1127</v>
      </c>
      <c r="C36" s="293" t="s">
        <v>2172</v>
      </c>
      <c r="D36" s="293"/>
      <c r="E36" s="293" t="s">
        <v>1096</v>
      </c>
      <c r="F36" s="293" t="s">
        <v>1393</v>
      </c>
      <c r="G36" s="293" t="s">
        <v>13240</v>
      </c>
      <c r="H36" s="293"/>
      <c r="I36" s="293" t="s">
        <v>1744</v>
      </c>
      <c r="J36" s="293" t="s">
        <v>13619</v>
      </c>
      <c r="K36" s="293"/>
      <c r="L36" s="293"/>
      <c r="M36" s="293"/>
      <c r="N36" s="293"/>
      <c r="O36" s="293"/>
      <c r="P36" s="293"/>
      <c r="Q36" s="293"/>
      <c r="R36" s="182"/>
      <c r="S36" s="181"/>
      <c r="T36" s="181"/>
      <c r="U36" s="201"/>
      <c r="V36" s="226"/>
      <c r="AB36" s="228" t="str">
        <f t="shared" si="1"/>
        <v>TantalumJiangxi Dinghai Tantalum &amp; Niobium Co., Ltd.</v>
      </c>
    </row>
    <row r="37" spans="1:28" s="227" customFormat="1" ht="20.25" customHeight="1">
      <c r="A37" s="292" t="s">
        <v>1419</v>
      </c>
      <c r="B37" s="293" t="s">
        <v>1127</v>
      </c>
      <c r="C37" s="293" t="s">
        <v>15084</v>
      </c>
      <c r="D37" s="293"/>
      <c r="E37" s="293" t="s">
        <v>1109</v>
      </c>
      <c r="F37" s="293" t="s">
        <v>1419</v>
      </c>
      <c r="G37" s="293" t="s">
        <v>13240</v>
      </c>
      <c r="H37" s="293"/>
      <c r="I37" s="293" t="s">
        <v>1745</v>
      </c>
      <c r="J37" s="293" t="s">
        <v>1746</v>
      </c>
      <c r="K37" s="293"/>
      <c r="L37" s="293"/>
      <c r="M37" s="293"/>
      <c r="N37" s="293"/>
      <c r="O37" s="293"/>
      <c r="P37" s="293"/>
      <c r="Q37" s="293"/>
      <c r="R37" s="182"/>
      <c r="S37" s="181"/>
      <c r="T37" s="181"/>
      <c r="U37" s="201"/>
      <c r="V37" s="226"/>
      <c r="AB37" s="228" t="str">
        <f t="shared" si="1"/>
        <v>TantalumKEMET de Mexico</v>
      </c>
    </row>
    <row r="38" spans="1:28" s="227" customFormat="1" ht="20.25" customHeight="1">
      <c r="A38" s="292" t="s">
        <v>1411</v>
      </c>
      <c r="B38" s="293" t="s">
        <v>1127</v>
      </c>
      <c r="C38" s="293" t="s">
        <v>15080</v>
      </c>
      <c r="D38" s="293"/>
      <c r="E38" s="293" t="s">
        <v>884</v>
      </c>
      <c r="F38" s="293" t="s">
        <v>1411</v>
      </c>
      <c r="G38" s="293" t="s">
        <v>13240</v>
      </c>
      <c r="H38" s="293"/>
      <c r="I38" s="293" t="s">
        <v>1747</v>
      </c>
      <c r="J38" s="293" t="s">
        <v>1748</v>
      </c>
      <c r="K38" s="293"/>
      <c r="L38" s="293"/>
      <c r="M38" s="293"/>
      <c r="N38" s="293"/>
      <c r="O38" s="293"/>
      <c r="P38" s="293"/>
      <c r="Q38" s="293"/>
      <c r="R38" s="182"/>
      <c r="S38" s="181"/>
      <c r="T38" s="181"/>
      <c r="U38" s="201"/>
      <c r="V38" s="226"/>
      <c r="AB38" s="228" t="str">
        <f t="shared" ref="AB38:AB68" si="2">B38&amp;C38</f>
        <v>TantalumTANIOBIS Co., Ltd.</v>
      </c>
    </row>
    <row r="39" spans="1:28" s="227" customFormat="1" ht="20.25" customHeight="1">
      <c r="A39" s="292" t="s">
        <v>1412</v>
      </c>
      <c r="B39" s="293" t="s">
        <v>1127</v>
      </c>
      <c r="C39" s="293" t="s">
        <v>15083</v>
      </c>
      <c r="D39" s="293"/>
      <c r="E39" s="293" t="s">
        <v>1097</v>
      </c>
      <c r="F39" s="293" t="s">
        <v>1412</v>
      </c>
      <c r="G39" s="293" t="s">
        <v>13240</v>
      </c>
      <c r="H39" s="293"/>
      <c r="I39" s="293" t="s">
        <v>1749</v>
      </c>
      <c r="J39" s="293" t="s">
        <v>4246</v>
      </c>
      <c r="K39" s="293"/>
      <c r="L39" s="293"/>
      <c r="M39" s="293"/>
      <c r="N39" s="293"/>
      <c r="O39" s="293"/>
      <c r="P39" s="293"/>
      <c r="Q39" s="293"/>
      <c r="R39" s="182"/>
      <c r="S39" s="181"/>
      <c r="T39" s="181"/>
      <c r="U39" s="201"/>
      <c r="V39" s="226"/>
      <c r="AB39" s="228" t="str">
        <f t="shared" si="2"/>
        <v>TantalumTANIOBIS GmbH</v>
      </c>
    </row>
    <row r="40" spans="1:28" s="227" customFormat="1" ht="20.25" customHeight="1">
      <c r="A40" s="294" t="s">
        <v>15803</v>
      </c>
      <c r="B40" s="295" t="s">
        <v>1127</v>
      </c>
      <c r="C40" s="295" t="s">
        <v>15804</v>
      </c>
      <c r="D40" s="295"/>
      <c r="E40" s="295" t="s">
        <v>1097</v>
      </c>
      <c r="F40" s="295" t="s">
        <v>15803</v>
      </c>
      <c r="G40" s="295" t="s">
        <v>13240</v>
      </c>
      <c r="H40" s="295"/>
      <c r="I40" s="295" t="s">
        <v>15805</v>
      </c>
      <c r="J40" s="295" t="s">
        <v>4224</v>
      </c>
      <c r="K40" s="293"/>
      <c r="L40" s="293"/>
      <c r="M40" s="293"/>
      <c r="N40" s="293"/>
      <c r="O40" s="293"/>
      <c r="P40" s="293"/>
      <c r="Q40" s="293"/>
      <c r="R40" s="182"/>
      <c r="S40" s="181"/>
      <c r="T40" s="181"/>
      <c r="U40" s="201"/>
      <c r="V40" s="226"/>
      <c r="AB40" s="228" t="str">
        <f t="shared" si="2"/>
        <v>TantalumH.C. Starck Hermsdorf GmbH</v>
      </c>
    </row>
    <row r="41" spans="1:28" s="227" customFormat="1" ht="25.5" customHeight="1">
      <c r="A41" s="294" t="s">
        <v>1414</v>
      </c>
      <c r="B41" s="295" t="s">
        <v>1127</v>
      </c>
      <c r="C41" s="295" t="s">
        <v>1413</v>
      </c>
      <c r="D41" s="295"/>
      <c r="E41" s="295" t="s">
        <v>2432</v>
      </c>
      <c r="F41" s="295" t="s">
        <v>1414</v>
      </c>
      <c r="G41" s="295" t="s">
        <v>13240</v>
      </c>
      <c r="H41" s="295"/>
      <c r="I41" s="295" t="s">
        <v>1751</v>
      </c>
      <c r="J41" s="295" t="s">
        <v>1625</v>
      </c>
      <c r="K41" s="293"/>
      <c r="L41" s="293"/>
      <c r="M41" s="293"/>
      <c r="N41" s="293"/>
      <c r="O41" s="293"/>
      <c r="P41" s="293"/>
      <c r="Q41" s="293"/>
      <c r="R41" s="182"/>
      <c r="S41" s="181"/>
      <c r="T41" s="181"/>
      <c r="U41" s="201"/>
      <c r="V41" s="226"/>
      <c r="AB41" s="228" t="str">
        <f t="shared" si="2"/>
        <v>TantalumH.C. Starck Inc.</v>
      </c>
    </row>
    <row r="42" spans="1:28" s="227" customFormat="1" ht="20.25" customHeight="1">
      <c r="A42" s="294" t="s">
        <v>1416</v>
      </c>
      <c r="B42" s="295" t="s">
        <v>1127</v>
      </c>
      <c r="C42" s="295" t="s">
        <v>15081</v>
      </c>
      <c r="D42" s="295"/>
      <c r="E42" s="295" t="s">
        <v>1104</v>
      </c>
      <c r="F42" s="295" t="s">
        <v>1416</v>
      </c>
      <c r="G42" s="295" t="s">
        <v>13240</v>
      </c>
      <c r="H42" s="295"/>
      <c r="I42" s="295" t="s">
        <v>1752</v>
      </c>
      <c r="J42" s="295" t="s">
        <v>1753</v>
      </c>
      <c r="K42" s="293"/>
      <c r="L42" s="293"/>
      <c r="M42" s="293"/>
      <c r="N42" s="293"/>
      <c r="O42" s="293"/>
      <c r="P42" s="293"/>
      <c r="Q42" s="293"/>
      <c r="R42" s="182"/>
      <c r="S42" s="181"/>
      <c r="T42" s="181"/>
      <c r="U42" s="201"/>
      <c r="V42" s="226"/>
      <c r="AB42" s="228" t="str">
        <f t="shared" si="2"/>
        <v>TantalumTANIOBIS Japan Co., Ltd.</v>
      </c>
    </row>
    <row r="43" spans="1:28" s="227" customFormat="1" ht="19.5" customHeight="1">
      <c r="A43" s="296" t="s">
        <v>1417</v>
      </c>
      <c r="B43" s="295" t="s">
        <v>1127</v>
      </c>
      <c r="C43" s="295" t="s">
        <v>2334</v>
      </c>
      <c r="D43" s="295"/>
      <c r="E43" s="295" t="s">
        <v>15806</v>
      </c>
      <c r="F43" s="295" t="s">
        <v>1417</v>
      </c>
      <c r="G43" s="295" t="s">
        <v>13240</v>
      </c>
      <c r="H43" s="295"/>
      <c r="I43" s="295"/>
      <c r="J43" s="295"/>
      <c r="K43" s="295"/>
      <c r="L43" s="295"/>
      <c r="M43" s="295"/>
      <c r="N43" s="295"/>
      <c r="O43" s="295" t="s">
        <v>15807</v>
      </c>
      <c r="P43" s="295"/>
      <c r="Q43" s="295"/>
      <c r="R43" s="182"/>
      <c r="S43" s="181"/>
      <c r="T43" s="181"/>
      <c r="U43" s="201"/>
      <c r="V43" s="226"/>
      <c r="AB43" s="228" t="str">
        <f t="shared" si="2"/>
        <v>TantalumH.C. Starck Smelting GmbH &amp; Co. KG</v>
      </c>
    </row>
    <row r="44" spans="1:28" s="227" customFormat="1" ht="25.5" customHeight="1">
      <c r="A44" s="294" t="s">
        <v>1409</v>
      </c>
      <c r="B44" s="295" t="s">
        <v>1127</v>
      </c>
      <c r="C44" s="295" t="s">
        <v>1408</v>
      </c>
      <c r="D44" s="295"/>
      <c r="E44" s="295" t="s">
        <v>2432</v>
      </c>
      <c r="F44" s="295" t="s">
        <v>1409</v>
      </c>
      <c r="G44" s="295" t="s">
        <v>13240</v>
      </c>
      <c r="H44" s="295"/>
      <c r="I44" s="295" t="s">
        <v>1754</v>
      </c>
      <c r="J44" s="295" t="s">
        <v>1737</v>
      </c>
      <c r="K44" s="293"/>
      <c r="L44" s="293"/>
      <c r="M44" s="293"/>
      <c r="N44" s="293"/>
      <c r="O44" s="293"/>
      <c r="P44" s="293"/>
      <c r="Q44" s="293"/>
      <c r="R44" s="182"/>
      <c r="S44" s="181"/>
      <c r="T44" s="181"/>
      <c r="U44" s="201"/>
      <c r="V44" s="226"/>
      <c r="AB44" s="228" t="str">
        <f t="shared" si="2"/>
        <v>TantalumGlobal Advanced Metals Boyertown</v>
      </c>
    </row>
    <row r="45" spans="1:28" s="227" customFormat="1" ht="20.25" customHeight="1">
      <c r="A45" s="294" t="s">
        <v>1407</v>
      </c>
      <c r="B45" s="295" t="s">
        <v>1127</v>
      </c>
      <c r="C45" s="295" t="s">
        <v>1406</v>
      </c>
      <c r="D45" s="295"/>
      <c r="E45" s="295" t="s">
        <v>1104</v>
      </c>
      <c r="F45" s="295" t="s">
        <v>1407</v>
      </c>
      <c r="G45" s="295" t="s">
        <v>13240</v>
      </c>
      <c r="H45" s="295"/>
      <c r="I45" s="295" t="s">
        <v>1755</v>
      </c>
      <c r="J45" s="295" t="s">
        <v>1554</v>
      </c>
      <c r="K45" s="293"/>
      <c r="L45" s="293"/>
      <c r="M45" s="293"/>
      <c r="N45" s="293"/>
      <c r="O45" s="293"/>
      <c r="P45" s="293"/>
      <c r="Q45" s="293"/>
      <c r="R45" s="182"/>
      <c r="S45" s="181"/>
      <c r="T45" s="181"/>
      <c r="U45" s="201"/>
      <c r="V45" s="226"/>
      <c r="AB45" s="228" t="str">
        <f t="shared" si="2"/>
        <v>TantalumGlobal Advanced Metals Aizu</v>
      </c>
    </row>
    <row r="46" spans="1:28" s="227" customFormat="1" ht="20.25" customHeight="1">
      <c r="A46" s="294" t="s">
        <v>1757</v>
      </c>
      <c r="B46" s="295" t="s">
        <v>1127</v>
      </c>
      <c r="C46" s="295" t="s">
        <v>12434</v>
      </c>
      <c r="D46" s="295"/>
      <c r="E46" s="295" t="s">
        <v>1092</v>
      </c>
      <c r="F46" s="295" t="s">
        <v>1757</v>
      </c>
      <c r="G46" s="295" t="s">
        <v>13240</v>
      </c>
      <c r="H46" s="295"/>
      <c r="I46" s="295" t="s">
        <v>1721</v>
      </c>
      <c r="J46" s="295" t="s">
        <v>1758</v>
      </c>
      <c r="K46" s="293"/>
      <c r="L46" s="293"/>
      <c r="M46" s="293"/>
      <c r="N46" s="293"/>
      <c r="O46" s="293"/>
      <c r="P46" s="293"/>
      <c r="Q46" s="293"/>
      <c r="R46" s="182"/>
      <c r="S46" s="181"/>
      <c r="T46" s="181"/>
      <c r="U46" s="201"/>
      <c r="V46" s="226"/>
      <c r="AB46" s="228" t="str">
        <f t="shared" si="2"/>
        <v>TantalumResind Industria e Comercio Ltda.</v>
      </c>
    </row>
    <row r="47" spans="1:28" s="227" customFormat="1" ht="20.25" customHeight="1">
      <c r="A47" s="294" t="s">
        <v>2270</v>
      </c>
      <c r="B47" s="295" t="s">
        <v>1127</v>
      </c>
      <c r="C47" s="295" t="s">
        <v>2269</v>
      </c>
      <c r="D47" s="295"/>
      <c r="E47" s="295" t="s">
        <v>1096</v>
      </c>
      <c r="F47" s="295" t="s">
        <v>2270</v>
      </c>
      <c r="G47" s="295" t="s">
        <v>13240</v>
      </c>
      <c r="H47" s="295"/>
      <c r="I47" s="295" t="s">
        <v>1739</v>
      </c>
      <c r="J47" s="295" t="s">
        <v>13619</v>
      </c>
      <c r="K47" s="293"/>
      <c r="L47" s="293"/>
      <c r="M47" s="293"/>
      <c r="N47" s="293"/>
      <c r="O47" s="293"/>
      <c r="P47" s="293"/>
      <c r="Q47" s="293"/>
      <c r="R47" s="182"/>
      <c r="S47" s="181"/>
      <c r="T47" s="181"/>
      <c r="U47" s="201"/>
      <c r="V47" s="226"/>
      <c r="AB47" s="228" t="str">
        <f t="shared" si="2"/>
        <v>TantalumJiangxi Tuohong New Raw Material</v>
      </c>
    </row>
    <row r="48" spans="1:28" s="227" customFormat="1" ht="25.5" customHeight="1">
      <c r="A48" s="292" t="s">
        <v>15808</v>
      </c>
      <c r="B48" s="293" t="s">
        <v>1126</v>
      </c>
      <c r="C48" s="293" t="s">
        <v>1763</v>
      </c>
      <c r="D48" s="293"/>
      <c r="E48" s="293" t="s">
        <v>2432</v>
      </c>
      <c r="F48" s="293" t="s">
        <v>763</v>
      </c>
      <c r="G48" s="293" t="s">
        <v>13240</v>
      </c>
      <c r="H48" s="293"/>
      <c r="I48" s="293" t="s">
        <v>1760</v>
      </c>
      <c r="J48" s="293" t="s">
        <v>1737</v>
      </c>
      <c r="K48" s="293"/>
      <c r="L48" s="293"/>
      <c r="M48" s="293"/>
      <c r="N48" s="293"/>
      <c r="O48" s="293"/>
      <c r="P48" s="293"/>
      <c r="Q48" s="293"/>
      <c r="R48" s="182"/>
      <c r="S48" s="181"/>
      <c r="T48" s="181"/>
      <c r="U48" s="201"/>
      <c r="V48" s="226"/>
      <c r="AB48" s="228" t="str">
        <f t="shared" si="2"/>
        <v>TinAlpha Metals</v>
      </c>
    </row>
    <row r="49" spans="1:28" s="227" customFormat="1" ht="25.5" customHeight="1">
      <c r="A49" s="292" t="s">
        <v>2278</v>
      </c>
      <c r="B49" s="293" t="s">
        <v>1126</v>
      </c>
      <c r="C49" s="293" t="s">
        <v>2335</v>
      </c>
      <c r="D49" s="293" t="s">
        <v>2335</v>
      </c>
      <c r="E49" s="293" t="s">
        <v>15809</v>
      </c>
      <c r="F49" s="293" t="s">
        <v>2278</v>
      </c>
      <c r="G49" s="293"/>
      <c r="H49" s="293"/>
      <c r="I49" s="293" t="s">
        <v>1774</v>
      </c>
      <c r="J49" s="293" t="s">
        <v>13623</v>
      </c>
      <c r="K49" s="293"/>
      <c r="L49" s="293"/>
      <c r="M49" s="293"/>
      <c r="N49" s="293"/>
      <c r="O49" s="293"/>
      <c r="P49" s="293"/>
      <c r="Q49" s="293"/>
      <c r="R49" s="182"/>
      <c r="S49" s="181"/>
      <c r="T49" s="181"/>
      <c r="U49" s="201"/>
      <c r="V49" s="226"/>
      <c r="AB49" s="228" t="str">
        <f t="shared" si="2"/>
        <v>TinChenzhou Yunxiang Mining and Metallurgy Co., Ltd.</v>
      </c>
    </row>
    <row r="50" spans="1:28" s="227" customFormat="1" ht="25.5">
      <c r="A50" s="294" t="s">
        <v>763</v>
      </c>
      <c r="B50" s="295" t="s">
        <v>1126</v>
      </c>
      <c r="C50" s="295" t="s">
        <v>49</v>
      </c>
      <c r="D50" s="295"/>
      <c r="E50" s="295" t="s">
        <v>2432</v>
      </c>
      <c r="F50" s="295" t="s">
        <v>763</v>
      </c>
      <c r="G50" s="295" t="s">
        <v>13240</v>
      </c>
      <c r="H50" s="295"/>
      <c r="I50" s="295" t="s">
        <v>1760</v>
      </c>
      <c r="J50" s="295" t="s">
        <v>1737</v>
      </c>
      <c r="K50" s="295"/>
      <c r="L50" s="295"/>
      <c r="M50" s="295"/>
      <c r="N50" s="295"/>
      <c r="O50" s="295"/>
      <c r="P50" s="295"/>
      <c r="Q50" s="295"/>
      <c r="R50" s="182"/>
      <c r="S50" s="181"/>
      <c r="T50" s="181"/>
      <c r="U50" s="201"/>
      <c r="V50" s="226"/>
      <c r="AB50" s="228" t="str">
        <f t="shared" si="2"/>
        <v>TinAlpha</v>
      </c>
    </row>
    <row r="51" spans="1:28" s="227" customFormat="1" ht="25.5" customHeight="1">
      <c r="A51" s="292" t="s">
        <v>15095</v>
      </c>
      <c r="B51" s="293" t="s">
        <v>1126</v>
      </c>
      <c r="C51" s="293" t="s">
        <v>15094</v>
      </c>
      <c r="D51" s="293" t="s">
        <v>15094</v>
      </c>
      <c r="E51" s="293" t="s">
        <v>15810</v>
      </c>
      <c r="F51" s="293" t="s">
        <v>15095</v>
      </c>
      <c r="G51" s="293"/>
      <c r="H51" s="293"/>
      <c r="I51" s="293" t="s">
        <v>15142</v>
      </c>
      <c r="J51" s="293" t="s">
        <v>12852</v>
      </c>
      <c r="K51" s="293"/>
      <c r="L51" s="293"/>
      <c r="M51" s="293"/>
      <c r="N51" s="293"/>
      <c r="O51" s="293"/>
      <c r="P51" s="293"/>
      <c r="Q51" s="293"/>
      <c r="R51" s="182"/>
      <c r="S51" s="181"/>
      <c r="T51" s="181"/>
      <c r="U51" s="201"/>
      <c r="V51" s="226"/>
      <c r="AB51" s="228" t="str">
        <f t="shared" si="2"/>
        <v>TinPT Aries Kencana Sejahtera</v>
      </c>
    </row>
    <row r="52" spans="1:28" s="227" customFormat="1" ht="20.25" customHeight="1">
      <c r="A52" s="292" t="s">
        <v>15539</v>
      </c>
      <c r="B52" s="293" t="s">
        <v>1126</v>
      </c>
      <c r="C52" s="293" t="s">
        <v>15538</v>
      </c>
      <c r="D52" s="293" t="s">
        <v>15538</v>
      </c>
      <c r="E52" s="293" t="s">
        <v>15810</v>
      </c>
      <c r="F52" s="293" t="s">
        <v>15539</v>
      </c>
      <c r="G52" s="293"/>
      <c r="H52" s="293"/>
      <c r="I52" s="293"/>
      <c r="J52" s="293"/>
      <c r="K52" s="293"/>
      <c r="L52" s="293"/>
      <c r="M52" s="293"/>
      <c r="N52" s="293"/>
      <c r="O52" s="293"/>
      <c r="P52" s="293"/>
      <c r="Q52" s="293"/>
      <c r="R52" s="182"/>
      <c r="S52" s="181"/>
      <c r="T52" s="181"/>
      <c r="U52" s="201"/>
      <c r="V52" s="226"/>
      <c r="AB52" s="228" t="str">
        <f t="shared" si="2"/>
        <v>TinPT Premium Tin Indonesia</v>
      </c>
    </row>
    <row r="53" spans="1:28" s="227" customFormat="1" ht="20.25">
      <c r="A53" s="292" t="s">
        <v>1405</v>
      </c>
      <c r="B53" s="293" t="s">
        <v>1126</v>
      </c>
      <c r="C53" s="293" t="s">
        <v>902</v>
      </c>
      <c r="D53" s="293" t="s">
        <v>902</v>
      </c>
      <c r="E53" s="293" t="s">
        <v>15811</v>
      </c>
      <c r="F53" s="293" t="s">
        <v>1405</v>
      </c>
      <c r="G53" s="293"/>
      <c r="H53" s="293"/>
      <c r="I53" s="293" t="s">
        <v>1574</v>
      </c>
      <c r="J53" s="293" t="s">
        <v>1575</v>
      </c>
      <c r="K53" s="293"/>
      <c r="L53" s="293"/>
      <c r="M53" s="293"/>
      <c r="N53" s="293"/>
      <c r="O53" s="293"/>
      <c r="P53" s="293"/>
      <c r="Q53" s="293"/>
      <c r="R53" s="182"/>
      <c r="S53" s="181"/>
      <c r="T53" s="181"/>
      <c r="U53" s="201"/>
      <c r="V53" s="226"/>
      <c r="AB53" s="228" t="str">
        <f t="shared" si="2"/>
        <v>TinDowa</v>
      </c>
    </row>
    <row r="54" spans="1:28" s="227" customFormat="1" ht="25.5" customHeight="1">
      <c r="A54" s="292" t="s">
        <v>764</v>
      </c>
      <c r="B54" s="293" t="s">
        <v>1126</v>
      </c>
      <c r="C54" s="293" t="s">
        <v>838</v>
      </c>
      <c r="D54" s="293" t="s">
        <v>838</v>
      </c>
      <c r="E54" s="293" t="s">
        <v>2430</v>
      </c>
      <c r="F54" s="293" t="s">
        <v>764</v>
      </c>
      <c r="G54" s="293" t="s">
        <v>13240</v>
      </c>
      <c r="H54" s="293"/>
      <c r="I54" s="293" t="s">
        <v>1769</v>
      </c>
      <c r="J54" s="293" t="s">
        <v>1769</v>
      </c>
      <c r="K54" s="293" t="s">
        <v>15812</v>
      </c>
      <c r="L54" s="293" t="s">
        <v>15813</v>
      </c>
      <c r="M54" s="293" t="s">
        <v>15800</v>
      </c>
      <c r="N54" s="293" t="s">
        <v>15814</v>
      </c>
      <c r="O54" s="293" t="s">
        <v>15815</v>
      </c>
      <c r="P54" s="293" t="s">
        <v>489</v>
      </c>
      <c r="Q54" s="293"/>
      <c r="R54" s="182"/>
      <c r="S54" s="181"/>
      <c r="T54" s="181"/>
      <c r="U54" s="201"/>
      <c r="V54" s="226"/>
      <c r="AB54" s="228" t="str">
        <f t="shared" si="2"/>
        <v>TinEM Vinto</v>
      </c>
    </row>
    <row r="55" spans="1:28" s="227" customFormat="1" ht="20.25" customHeight="1">
      <c r="A55" s="292" t="s">
        <v>765</v>
      </c>
      <c r="B55" s="293" t="s">
        <v>1126</v>
      </c>
      <c r="C55" s="293" t="s">
        <v>12426</v>
      </c>
      <c r="D55" s="293" t="s">
        <v>12426</v>
      </c>
      <c r="E55" s="293" t="s">
        <v>15816</v>
      </c>
      <c r="F55" s="293" t="s">
        <v>765</v>
      </c>
      <c r="G55" s="293"/>
      <c r="H55" s="293"/>
      <c r="I55" s="293" t="s">
        <v>1766</v>
      </c>
      <c r="J55" s="293" t="s">
        <v>1770</v>
      </c>
      <c r="K55" s="293"/>
      <c r="L55" s="293"/>
      <c r="M55" s="293"/>
      <c r="N55" s="293"/>
      <c r="O55" s="293"/>
      <c r="P55" s="293"/>
      <c r="Q55" s="293"/>
      <c r="R55" s="182"/>
      <c r="S55" s="181"/>
      <c r="T55" s="181"/>
      <c r="U55" s="201"/>
      <c r="V55" s="226"/>
      <c r="AB55" s="228" t="str">
        <f t="shared" si="2"/>
        <v>TinEstanho de Rondonia S.A.</v>
      </c>
    </row>
    <row r="56" spans="1:28" s="227" customFormat="1" ht="25.5" customHeight="1">
      <c r="A56" s="292" t="s">
        <v>766</v>
      </c>
      <c r="B56" s="293" t="s">
        <v>1126</v>
      </c>
      <c r="C56" s="293" t="s">
        <v>811</v>
      </c>
      <c r="D56" s="293" t="s">
        <v>811</v>
      </c>
      <c r="E56" s="293" t="s">
        <v>878</v>
      </c>
      <c r="F56" s="293" t="s">
        <v>766</v>
      </c>
      <c r="G56" s="293" t="s">
        <v>13240</v>
      </c>
      <c r="H56" s="293"/>
      <c r="I56" s="293" t="s">
        <v>1771</v>
      </c>
      <c r="J56" s="293" t="s">
        <v>9501</v>
      </c>
      <c r="K56" s="293" t="s">
        <v>15817</v>
      </c>
      <c r="L56" s="293" t="s">
        <v>15818</v>
      </c>
      <c r="M56" s="293"/>
      <c r="N56" s="293" t="s">
        <v>15819</v>
      </c>
      <c r="O56" s="293" t="s">
        <v>15819</v>
      </c>
      <c r="P56" s="293" t="s">
        <v>488</v>
      </c>
      <c r="Q56" s="293"/>
      <c r="R56" s="182"/>
      <c r="S56" s="181"/>
      <c r="T56" s="181"/>
      <c r="U56" s="201"/>
      <c r="V56" s="226"/>
      <c r="AB56" s="228" t="str">
        <f t="shared" si="2"/>
        <v>TinFenix Metals</v>
      </c>
    </row>
    <row r="57" spans="1:28" s="227" customFormat="1" ht="25.5" customHeight="1">
      <c r="A57" s="292" t="s">
        <v>767</v>
      </c>
      <c r="B57" s="293" t="s">
        <v>1126</v>
      </c>
      <c r="C57" s="293" t="s">
        <v>2144</v>
      </c>
      <c r="D57" s="293" t="s">
        <v>2144</v>
      </c>
      <c r="E57" s="293" t="s">
        <v>15809</v>
      </c>
      <c r="F57" s="293" t="s">
        <v>767</v>
      </c>
      <c r="G57" s="293"/>
      <c r="H57" s="293"/>
      <c r="I57" s="293" t="s">
        <v>2446</v>
      </c>
      <c r="J57" s="293" t="s">
        <v>13628</v>
      </c>
      <c r="K57" s="293"/>
      <c r="L57" s="293"/>
      <c r="M57" s="293"/>
      <c r="N57" s="293"/>
      <c r="O57" s="293"/>
      <c r="P57" s="293"/>
      <c r="Q57" s="293"/>
      <c r="R57" s="182"/>
      <c r="S57" s="181"/>
      <c r="T57" s="181"/>
      <c r="U57" s="201"/>
      <c r="V57" s="226"/>
      <c r="AB57" s="228" t="str">
        <f t="shared" si="2"/>
        <v>TinGejiu Non-Ferrous Metal Processing Co., Ltd.</v>
      </c>
    </row>
    <row r="58" spans="1:28" s="227" customFormat="1" ht="25.5" customHeight="1">
      <c r="A58" s="292" t="s">
        <v>770</v>
      </c>
      <c r="B58" s="293" t="s">
        <v>1126</v>
      </c>
      <c r="C58" s="293" t="s">
        <v>1322</v>
      </c>
      <c r="D58" s="293" t="s">
        <v>1322</v>
      </c>
      <c r="E58" s="293" t="s">
        <v>1096</v>
      </c>
      <c r="F58" s="293" t="s">
        <v>770</v>
      </c>
      <c r="G58" s="293" t="s">
        <v>13240</v>
      </c>
      <c r="H58" s="293"/>
      <c r="I58" s="293" t="s">
        <v>1775</v>
      </c>
      <c r="J58" s="293" t="s">
        <v>13603</v>
      </c>
      <c r="K58" s="293" t="s">
        <v>15820</v>
      </c>
      <c r="L58" s="293" t="s">
        <v>15821</v>
      </c>
      <c r="M58" s="293" t="s">
        <v>15822</v>
      </c>
      <c r="N58" s="293" t="s">
        <v>15823</v>
      </c>
      <c r="O58" s="293" t="s">
        <v>15824</v>
      </c>
      <c r="P58" s="293" t="s">
        <v>489</v>
      </c>
      <c r="Q58" s="293"/>
      <c r="R58" s="182"/>
      <c r="S58" s="181"/>
      <c r="T58" s="181"/>
      <c r="U58" s="201"/>
      <c r="V58" s="226"/>
      <c r="AB58" s="228" t="str">
        <f t="shared" si="2"/>
        <v>TinChina Tin Group Co., Ltd.</v>
      </c>
    </row>
    <row r="59" spans="1:28" s="227" customFormat="1" ht="25.5" customHeight="1">
      <c r="A59" s="292" t="s">
        <v>771</v>
      </c>
      <c r="B59" s="293" t="s">
        <v>1126</v>
      </c>
      <c r="C59" s="293" t="s">
        <v>817</v>
      </c>
      <c r="D59" s="293" t="s">
        <v>817</v>
      </c>
      <c r="E59" s="293" t="s">
        <v>1111</v>
      </c>
      <c r="F59" s="293" t="s">
        <v>771</v>
      </c>
      <c r="G59" s="293" t="s">
        <v>13240</v>
      </c>
      <c r="H59" s="293" t="s">
        <v>15825</v>
      </c>
      <c r="I59" s="293" t="s">
        <v>1780</v>
      </c>
      <c r="J59" s="293" t="s">
        <v>8688</v>
      </c>
      <c r="K59" s="293" t="s">
        <v>15826</v>
      </c>
      <c r="L59" s="293" t="s">
        <v>15827</v>
      </c>
      <c r="M59" s="293"/>
      <c r="N59" s="293" t="s">
        <v>15828</v>
      </c>
      <c r="O59" s="293" t="s">
        <v>15829</v>
      </c>
      <c r="P59" s="293" t="s">
        <v>489</v>
      </c>
      <c r="Q59" s="293"/>
      <c r="R59" s="182"/>
      <c r="S59" s="181"/>
      <c r="T59" s="181"/>
      <c r="U59" s="201"/>
      <c r="V59" s="226"/>
      <c r="AB59" s="228" t="str">
        <f t="shared" si="2"/>
        <v>TinMalaysia Smelting Corporation (MSC)</v>
      </c>
    </row>
    <row r="60" spans="1:28" s="227" customFormat="1" ht="20.25" customHeight="1">
      <c r="A60" s="292" t="s">
        <v>1781</v>
      </c>
      <c r="B60" s="293" t="s">
        <v>1126</v>
      </c>
      <c r="C60" s="293" t="s">
        <v>2149</v>
      </c>
      <c r="D60" s="293" t="s">
        <v>2149</v>
      </c>
      <c r="E60" s="293" t="s">
        <v>15830</v>
      </c>
      <c r="F60" s="293" t="s">
        <v>1781</v>
      </c>
      <c r="G60" s="293"/>
      <c r="H60" s="293"/>
      <c r="I60" s="293" t="s">
        <v>1782</v>
      </c>
      <c r="J60" s="293" t="s">
        <v>1635</v>
      </c>
      <c r="K60" s="293"/>
      <c r="L60" s="293"/>
      <c r="M60" s="293"/>
      <c r="N60" s="293"/>
      <c r="O60" s="293"/>
      <c r="P60" s="293"/>
      <c r="Q60" s="293"/>
      <c r="R60" s="182"/>
      <c r="S60" s="181"/>
      <c r="T60" s="181"/>
      <c r="U60" s="201"/>
      <c r="V60" s="226"/>
      <c r="AB60" s="228" t="str">
        <f t="shared" si="2"/>
        <v>TinMetallic Resources, Inc.</v>
      </c>
    </row>
    <row r="61" spans="1:28" s="227" customFormat="1" ht="20.25" customHeight="1">
      <c r="A61" s="292" t="s">
        <v>772</v>
      </c>
      <c r="B61" s="293" t="s">
        <v>1126</v>
      </c>
      <c r="C61" s="293" t="s">
        <v>12430</v>
      </c>
      <c r="D61" s="293"/>
      <c r="E61" s="293" t="s">
        <v>1092</v>
      </c>
      <c r="F61" s="293" t="s">
        <v>772</v>
      </c>
      <c r="G61" s="293" t="s">
        <v>13240</v>
      </c>
      <c r="H61" s="293"/>
      <c r="I61" s="293" t="s">
        <v>1783</v>
      </c>
      <c r="J61" s="293" t="s">
        <v>1674</v>
      </c>
      <c r="K61" s="293"/>
      <c r="L61" s="293"/>
      <c r="M61" s="293"/>
      <c r="N61" s="293"/>
      <c r="O61" s="293"/>
      <c r="P61" s="293"/>
      <c r="Q61" s="293"/>
      <c r="R61" s="182"/>
      <c r="S61" s="181"/>
      <c r="T61" s="181"/>
      <c r="U61" s="201"/>
      <c r="V61" s="226"/>
      <c r="AB61" s="228" t="str">
        <f t="shared" si="2"/>
        <v>TinMineracao Taboca S.A.</v>
      </c>
    </row>
    <row r="62" spans="1:28" s="227" customFormat="1" ht="25.5" customHeight="1">
      <c r="A62" s="292" t="s">
        <v>773</v>
      </c>
      <c r="B62" s="293" t="s">
        <v>1126</v>
      </c>
      <c r="C62" s="293" t="s">
        <v>1030</v>
      </c>
      <c r="D62" s="293" t="s">
        <v>1030</v>
      </c>
      <c r="E62" s="293" t="s">
        <v>876</v>
      </c>
      <c r="F62" s="293" t="s">
        <v>773</v>
      </c>
      <c r="G62" s="293" t="s">
        <v>13240</v>
      </c>
      <c r="H62" s="293"/>
      <c r="I62" s="293" t="s">
        <v>1785</v>
      </c>
      <c r="J62" s="293" t="s">
        <v>9115</v>
      </c>
      <c r="K62" s="293" t="s">
        <v>15831</v>
      </c>
      <c r="L62" s="293" t="s">
        <v>15832</v>
      </c>
      <c r="M62" s="293" t="s">
        <v>15800</v>
      </c>
      <c r="N62" s="293" t="s">
        <v>15833</v>
      </c>
      <c r="O62" s="293" t="s">
        <v>15834</v>
      </c>
      <c r="P62" s="293" t="s">
        <v>489</v>
      </c>
      <c r="Q62" s="293"/>
      <c r="R62" s="182"/>
      <c r="S62" s="181"/>
      <c r="T62" s="181"/>
      <c r="U62" s="201"/>
      <c r="V62" s="226"/>
      <c r="AB62" s="228" t="str">
        <f t="shared" si="2"/>
        <v>TinMinsur</v>
      </c>
    </row>
    <row r="63" spans="1:28" s="227" customFormat="1" ht="20.25" customHeight="1">
      <c r="A63" s="292" t="s">
        <v>774</v>
      </c>
      <c r="B63" s="293" t="s">
        <v>1126</v>
      </c>
      <c r="C63" s="293" t="s">
        <v>1159</v>
      </c>
      <c r="D63" s="293" t="s">
        <v>1159</v>
      </c>
      <c r="E63" s="293" t="s">
        <v>15811</v>
      </c>
      <c r="F63" s="293" t="s">
        <v>774</v>
      </c>
      <c r="G63" s="293"/>
      <c r="H63" s="293"/>
      <c r="I63" s="293" t="s">
        <v>1541</v>
      </c>
      <c r="J63" s="293" t="s">
        <v>1541</v>
      </c>
      <c r="K63" s="293"/>
      <c r="L63" s="293"/>
      <c r="M63" s="293"/>
      <c r="N63" s="293"/>
      <c r="O63" s="293"/>
      <c r="P63" s="293"/>
      <c r="Q63" s="293"/>
      <c r="R63" s="182"/>
      <c r="S63" s="181"/>
      <c r="T63" s="181"/>
      <c r="U63" s="201"/>
      <c r="V63" s="226"/>
      <c r="AB63" s="228" t="str">
        <f t="shared" si="2"/>
        <v>TinMitsubishi Materials Corporation</v>
      </c>
    </row>
    <row r="64" spans="1:28" s="227" customFormat="1" ht="25.5" customHeight="1">
      <c r="A64" s="292" t="s">
        <v>1788</v>
      </c>
      <c r="B64" s="293" t="s">
        <v>1126</v>
      </c>
      <c r="C64" s="293" t="s">
        <v>13181</v>
      </c>
      <c r="D64" s="293" t="s">
        <v>13181</v>
      </c>
      <c r="E64" s="293" t="s">
        <v>15809</v>
      </c>
      <c r="F64" s="293" t="s">
        <v>1788</v>
      </c>
      <c r="G64" s="293"/>
      <c r="H64" s="293"/>
      <c r="I64" s="293" t="s">
        <v>1773</v>
      </c>
      <c r="J64" s="293" t="s">
        <v>13619</v>
      </c>
      <c r="K64" s="293"/>
      <c r="L64" s="293"/>
      <c r="M64" s="293"/>
      <c r="N64" s="293"/>
      <c r="O64" s="293"/>
      <c r="P64" s="293"/>
      <c r="Q64" s="293"/>
      <c r="R64" s="182"/>
      <c r="S64" s="181"/>
      <c r="T64" s="181"/>
      <c r="U64" s="201"/>
      <c r="V64" s="226"/>
      <c r="AB64" s="228" t="str">
        <f t="shared" si="2"/>
        <v>TinJiangxi New Nanshan Technology Ltd.</v>
      </c>
    </row>
    <row r="65" spans="1:28" s="227" customFormat="1" ht="25.5" customHeight="1">
      <c r="A65" s="292" t="s">
        <v>776</v>
      </c>
      <c r="B65" s="293" t="s">
        <v>1126</v>
      </c>
      <c r="C65" s="293" t="s">
        <v>775</v>
      </c>
      <c r="D65" s="293" t="s">
        <v>775</v>
      </c>
      <c r="E65" s="293" t="s">
        <v>15835</v>
      </c>
      <c r="F65" s="293" t="s">
        <v>776</v>
      </c>
      <c r="G65" s="293"/>
      <c r="H65" s="293"/>
      <c r="I65" s="293" t="s">
        <v>2340</v>
      </c>
      <c r="J65" s="293" t="s">
        <v>11025</v>
      </c>
      <c r="K65" s="293"/>
      <c r="L65" s="293"/>
      <c r="M65" s="293"/>
      <c r="N65" s="293"/>
      <c r="O65" s="293"/>
      <c r="P65" s="293"/>
      <c r="Q65" s="293"/>
      <c r="R65" s="182"/>
      <c r="S65" s="181"/>
      <c r="T65" s="181"/>
      <c r="U65" s="201"/>
      <c r="V65" s="226"/>
      <c r="AB65" s="228" t="str">
        <f t="shared" si="2"/>
        <v>TinO.M. Manufacturing (Thailand) Co., Ltd.</v>
      </c>
    </row>
    <row r="66" spans="1:28" s="227" customFormat="1" ht="38.25" customHeight="1">
      <c r="A66" s="292" t="s">
        <v>777</v>
      </c>
      <c r="B66" s="293" t="s">
        <v>1126</v>
      </c>
      <c r="C66" s="293" t="s">
        <v>13803</v>
      </c>
      <c r="D66" s="293"/>
      <c r="E66" s="293" t="s">
        <v>2430</v>
      </c>
      <c r="F66" s="293" t="s">
        <v>777</v>
      </c>
      <c r="G66" s="293" t="s">
        <v>13240</v>
      </c>
      <c r="H66" s="293"/>
      <c r="I66" s="293" t="s">
        <v>1769</v>
      </c>
      <c r="J66" s="293" t="s">
        <v>1769</v>
      </c>
      <c r="K66" s="293"/>
      <c r="L66" s="293"/>
      <c r="M66" s="293"/>
      <c r="N66" s="293"/>
      <c r="O66" s="293"/>
      <c r="P66" s="293"/>
      <c r="Q66" s="293"/>
      <c r="R66" s="182"/>
      <c r="S66" s="181"/>
      <c r="T66" s="181"/>
      <c r="U66" s="201"/>
      <c r="V66" s="226"/>
      <c r="AB66" s="228" t="str">
        <f t="shared" si="2"/>
        <v>TinOperaciones Metalurgicas S.A.</v>
      </c>
    </row>
    <row r="67" spans="1:28" s="227" customFormat="1" ht="25.5" customHeight="1">
      <c r="A67" s="292" t="s">
        <v>778</v>
      </c>
      <c r="B67" s="293" t="s">
        <v>1126</v>
      </c>
      <c r="C67" s="293" t="s">
        <v>840</v>
      </c>
      <c r="D67" s="293" t="s">
        <v>840</v>
      </c>
      <c r="E67" s="293" t="s">
        <v>15810</v>
      </c>
      <c r="F67" s="293" t="s">
        <v>778</v>
      </c>
      <c r="G67" s="293"/>
      <c r="H67" s="293"/>
      <c r="I67" s="293" t="s">
        <v>1767</v>
      </c>
      <c r="J67" s="293" t="s">
        <v>12852</v>
      </c>
      <c r="K67" s="293"/>
      <c r="L67" s="293"/>
      <c r="M67" s="293"/>
      <c r="N67" s="293"/>
      <c r="O67" s="293"/>
      <c r="P67" s="293"/>
      <c r="Q67" s="293"/>
      <c r="R67" s="182"/>
      <c r="S67" s="181"/>
      <c r="T67" s="181"/>
      <c r="U67" s="201"/>
      <c r="V67" s="226"/>
      <c r="AB67" s="228" t="str">
        <f t="shared" si="2"/>
        <v>TinPT Artha Cipta Langgeng</v>
      </c>
    </row>
    <row r="68" spans="1:28" s="227" customFormat="1" ht="25.5" customHeight="1">
      <c r="A68" s="292" t="s">
        <v>15479</v>
      </c>
      <c r="B68" s="293" t="s">
        <v>1126</v>
      </c>
      <c r="C68" s="293" t="s">
        <v>15478</v>
      </c>
      <c r="D68" s="293" t="s">
        <v>15478</v>
      </c>
      <c r="E68" s="293" t="s">
        <v>15810</v>
      </c>
      <c r="F68" s="293" t="s">
        <v>15479</v>
      </c>
      <c r="G68" s="293"/>
      <c r="H68" s="293"/>
      <c r="I68" s="293" t="s">
        <v>15480</v>
      </c>
      <c r="J68" s="293" t="s">
        <v>12852</v>
      </c>
      <c r="K68" s="293"/>
      <c r="L68" s="293"/>
      <c r="M68" s="293"/>
      <c r="N68" s="293"/>
      <c r="O68" s="293"/>
      <c r="P68" s="293"/>
      <c r="Q68" s="293"/>
      <c r="R68" s="182"/>
      <c r="S68" s="181"/>
      <c r="T68" s="181"/>
      <c r="U68" s="201"/>
      <c r="V68" s="226"/>
      <c r="AB68" s="228" t="str">
        <f t="shared" si="2"/>
        <v>TinPT Babel Inti Perkasa</v>
      </c>
    </row>
    <row r="69" spans="1:28" s="227" customFormat="1" ht="25.5" customHeight="1">
      <c r="A69" s="292" t="s">
        <v>15108</v>
      </c>
      <c r="B69" s="293" t="s">
        <v>1126</v>
      </c>
      <c r="C69" s="293" t="s">
        <v>15107</v>
      </c>
      <c r="D69" s="293" t="s">
        <v>15107</v>
      </c>
      <c r="E69" s="293" t="s">
        <v>15810</v>
      </c>
      <c r="F69" s="293" t="s">
        <v>15108</v>
      </c>
      <c r="G69" s="293"/>
      <c r="H69" s="293"/>
      <c r="I69" s="293" t="s">
        <v>15146</v>
      </c>
      <c r="J69" s="293" t="s">
        <v>12852</v>
      </c>
      <c r="K69" s="293"/>
      <c r="L69" s="293"/>
      <c r="M69" s="293"/>
      <c r="N69" s="293"/>
      <c r="O69" s="293"/>
      <c r="P69" s="293"/>
      <c r="Q69" s="293"/>
      <c r="R69" s="182"/>
      <c r="S69" s="181"/>
      <c r="T69" s="181"/>
      <c r="U69" s="201"/>
      <c r="V69" s="226"/>
      <c r="AB69" s="228" t="str">
        <f t="shared" ref="AB69" si="3">B69&amp;C69</f>
        <v>TinPT Babel Surya Alam Lestari</v>
      </c>
    </row>
    <row r="70" spans="1:28" s="227" customFormat="1" ht="25.5" customHeight="1">
      <c r="A70" s="292" t="s">
        <v>15482</v>
      </c>
      <c r="B70" s="293" t="s">
        <v>1126</v>
      </c>
      <c r="C70" s="293" t="s">
        <v>15481</v>
      </c>
      <c r="D70" s="293" t="s">
        <v>15481</v>
      </c>
      <c r="E70" s="293" t="s">
        <v>15810</v>
      </c>
      <c r="F70" s="293" t="s">
        <v>15482</v>
      </c>
      <c r="G70" s="293"/>
      <c r="H70" s="293"/>
      <c r="I70" s="293" t="s">
        <v>15836</v>
      </c>
      <c r="J70" s="293" t="s">
        <v>12852</v>
      </c>
      <c r="K70" s="293"/>
      <c r="L70" s="293"/>
      <c r="M70" s="293"/>
      <c r="N70" s="293"/>
      <c r="O70" s="293"/>
      <c r="P70" s="293"/>
      <c r="Q70" s="293"/>
      <c r="R70" s="182"/>
      <c r="S70" s="181"/>
      <c r="T70" s="181"/>
      <c r="U70" s="201"/>
      <c r="V70" s="226"/>
      <c r="AB70" s="228" t="str">
        <f t="shared" ref="AB70:AB101" si="4">B70&amp;C70</f>
        <v>TinPT Belitung Industri Sejahtera</v>
      </c>
    </row>
    <row r="71" spans="1:28" s="227" customFormat="1" ht="25.5" customHeight="1">
      <c r="A71" s="292" t="s">
        <v>15471</v>
      </c>
      <c r="B71" s="293" t="s">
        <v>1126</v>
      </c>
      <c r="C71" s="293" t="s">
        <v>15470</v>
      </c>
      <c r="D71" s="293" t="s">
        <v>15470</v>
      </c>
      <c r="E71" s="293" t="s">
        <v>15810</v>
      </c>
      <c r="F71" s="293" t="s">
        <v>15471</v>
      </c>
      <c r="G71" s="293" t="s">
        <v>15837</v>
      </c>
      <c r="H71" s="293"/>
      <c r="I71" s="293" t="s">
        <v>15143</v>
      </c>
      <c r="J71" s="293" t="s">
        <v>12852</v>
      </c>
      <c r="K71" s="293"/>
      <c r="L71" s="293"/>
      <c r="M71" s="293"/>
      <c r="N71" s="293"/>
      <c r="O71" s="293"/>
      <c r="P71" s="293"/>
      <c r="Q71" s="293"/>
      <c r="R71" s="182"/>
      <c r="S71" s="181"/>
      <c r="T71" s="181"/>
      <c r="U71" s="201"/>
      <c r="V71" s="226"/>
      <c r="AB71" s="228" t="str">
        <f t="shared" si="4"/>
        <v>TinPT Bukit Timah</v>
      </c>
    </row>
    <row r="72" spans="1:28" s="227" customFormat="1" ht="25.5" customHeight="1">
      <c r="A72" s="292" t="s">
        <v>779</v>
      </c>
      <c r="B72" s="293" t="s">
        <v>1126</v>
      </c>
      <c r="C72" s="293" t="s">
        <v>627</v>
      </c>
      <c r="D72" s="293" t="s">
        <v>627</v>
      </c>
      <c r="E72" s="293" t="s">
        <v>1101</v>
      </c>
      <c r="F72" s="293" t="s">
        <v>779</v>
      </c>
      <c r="G72" s="293" t="s">
        <v>13240</v>
      </c>
      <c r="H72" s="293"/>
      <c r="I72" s="293" t="s">
        <v>1767</v>
      </c>
      <c r="J72" s="293" t="s">
        <v>12852</v>
      </c>
      <c r="K72" s="293"/>
      <c r="L72" s="293"/>
      <c r="M72" s="293"/>
      <c r="N72" s="293"/>
      <c r="O72" s="293"/>
      <c r="P72" s="293" t="s">
        <v>489</v>
      </c>
      <c r="Q72" s="293"/>
      <c r="R72" s="182"/>
      <c r="S72" s="181"/>
      <c r="T72" s="181"/>
      <c r="U72" s="201"/>
      <c r="V72" s="226"/>
      <c r="AB72" s="228" t="str">
        <f t="shared" si="4"/>
        <v>TinPT Mitra Stania Prima</v>
      </c>
    </row>
    <row r="73" spans="1:28" s="227" customFormat="1" ht="25.5" customHeight="1">
      <c r="A73" s="292" t="s">
        <v>15112</v>
      </c>
      <c r="B73" s="293" t="s">
        <v>1126</v>
      </c>
      <c r="C73" s="293" t="s">
        <v>15111</v>
      </c>
      <c r="D73" s="293" t="s">
        <v>15111</v>
      </c>
      <c r="E73" s="293" t="s">
        <v>15810</v>
      </c>
      <c r="F73" s="293" t="s">
        <v>15112</v>
      </c>
      <c r="G73" s="293"/>
      <c r="H73" s="293"/>
      <c r="I73" s="293" t="s">
        <v>15143</v>
      </c>
      <c r="J73" s="293" t="s">
        <v>12852</v>
      </c>
      <c r="K73" s="293"/>
      <c r="L73" s="293"/>
      <c r="M73" s="293"/>
      <c r="N73" s="293"/>
      <c r="O73" s="293"/>
      <c r="P73" s="293"/>
      <c r="Q73" s="293"/>
      <c r="R73" s="182"/>
      <c r="S73" s="181"/>
      <c r="T73" s="181"/>
      <c r="U73" s="201"/>
      <c r="V73" s="226"/>
      <c r="AB73" s="228" t="str">
        <f t="shared" si="4"/>
        <v>TinPT Prima Timah Utama</v>
      </c>
    </row>
    <row r="74" spans="1:28" s="227" customFormat="1" ht="25.5" customHeight="1">
      <c r="A74" s="292" t="s">
        <v>780</v>
      </c>
      <c r="B74" s="293" t="s">
        <v>1126</v>
      </c>
      <c r="C74" s="293" t="s">
        <v>2157</v>
      </c>
      <c r="D74" s="293"/>
      <c r="E74" s="293" t="s">
        <v>1101</v>
      </c>
      <c r="F74" s="293" t="s">
        <v>780</v>
      </c>
      <c r="G74" s="293" t="s">
        <v>13240</v>
      </c>
      <c r="H74" s="293"/>
      <c r="I74" s="293" t="s">
        <v>1767</v>
      </c>
      <c r="J74" s="293" t="s">
        <v>12852</v>
      </c>
      <c r="K74" s="293"/>
      <c r="L74" s="293"/>
      <c r="M74" s="293"/>
      <c r="N74" s="293"/>
      <c r="O74" s="293"/>
      <c r="P74" s="293"/>
      <c r="Q74" s="293"/>
      <c r="R74" s="182"/>
      <c r="S74" s="181"/>
      <c r="T74" s="181"/>
      <c r="U74" s="201"/>
      <c r="V74" s="226"/>
      <c r="AB74" s="228" t="str">
        <f t="shared" si="4"/>
        <v>TinPT Refined Bangka Tin</v>
      </c>
    </row>
    <row r="75" spans="1:28" s="227" customFormat="1" ht="25.5" customHeight="1">
      <c r="A75" s="292" t="s">
        <v>15493</v>
      </c>
      <c r="B75" s="293" t="s">
        <v>1126</v>
      </c>
      <c r="C75" s="293" t="s">
        <v>15492</v>
      </c>
      <c r="D75" s="293" t="s">
        <v>15492</v>
      </c>
      <c r="E75" s="293" t="s">
        <v>15810</v>
      </c>
      <c r="F75" s="293" t="s">
        <v>15493</v>
      </c>
      <c r="G75" s="293"/>
      <c r="H75" s="293"/>
      <c r="I75" s="293" t="s">
        <v>15143</v>
      </c>
      <c r="J75" s="293" t="s">
        <v>12852</v>
      </c>
      <c r="K75" s="293"/>
      <c r="L75" s="293"/>
      <c r="M75" s="293"/>
      <c r="N75" s="293"/>
      <c r="O75" s="293"/>
      <c r="P75" s="293"/>
      <c r="Q75" s="293"/>
      <c r="R75" s="182"/>
      <c r="S75" s="181"/>
      <c r="T75" s="181"/>
      <c r="U75" s="201"/>
      <c r="V75" s="226"/>
      <c r="AB75" s="228" t="str">
        <f t="shared" si="4"/>
        <v>TinPT Sariwiguna Binasentosa</v>
      </c>
    </row>
    <row r="76" spans="1:28" s="227" customFormat="1" ht="25.5" customHeight="1">
      <c r="A76" s="292" t="s">
        <v>15116</v>
      </c>
      <c r="B76" s="293" t="s">
        <v>1126</v>
      </c>
      <c r="C76" s="293" t="s">
        <v>15115</v>
      </c>
      <c r="D76" s="293" t="s">
        <v>15115</v>
      </c>
      <c r="E76" s="293" t="s">
        <v>15810</v>
      </c>
      <c r="F76" s="293" t="s">
        <v>15116</v>
      </c>
      <c r="G76" s="293" t="s">
        <v>13240</v>
      </c>
      <c r="H76" s="293"/>
      <c r="I76" s="293" t="s">
        <v>15143</v>
      </c>
      <c r="J76" s="293" t="s">
        <v>12852</v>
      </c>
      <c r="K76" s="293"/>
      <c r="L76" s="293"/>
      <c r="M76" s="293"/>
      <c r="N76" s="293"/>
      <c r="O76" s="293"/>
      <c r="P76" s="293"/>
      <c r="Q76" s="293"/>
      <c r="R76" s="182"/>
      <c r="S76" s="181"/>
      <c r="T76" s="181"/>
      <c r="U76" s="201"/>
      <c r="V76" s="226"/>
      <c r="AB76" s="228" t="str">
        <f t="shared" si="4"/>
        <v>TinPT Stanindo Inti Perkasa</v>
      </c>
    </row>
    <row r="77" spans="1:28" s="227" customFormat="1" ht="20.25" customHeight="1">
      <c r="A77" s="292" t="s">
        <v>800</v>
      </c>
      <c r="B77" s="293" t="s">
        <v>1126</v>
      </c>
      <c r="C77" s="293" t="s">
        <v>13802</v>
      </c>
      <c r="D77" s="293" t="s">
        <v>13802</v>
      </c>
      <c r="E77" s="293" t="s">
        <v>1101</v>
      </c>
      <c r="F77" s="293" t="s">
        <v>800</v>
      </c>
      <c r="G77" s="293" t="s">
        <v>13240</v>
      </c>
      <c r="H77" s="293"/>
      <c r="I77" s="293" t="s">
        <v>1792</v>
      </c>
      <c r="J77" s="293" t="s">
        <v>6065</v>
      </c>
      <c r="K77" s="293"/>
      <c r="L77" s="293"/>
      <c r="M77" s="293"/>
      <c r="N77" s="293"/>
      <c r="O77" s="293"/>
      <c r="P77" s="293" t="s">
        <v>489</v>
      </c>
      <c r="Q77" s="293"/>
      <c r="R77" s="182"/>
      <c r="S77" s="181"/>
      <c r="T77" s="181"/>
      <c r="U77" s="201"/>
      <c r="V77" s="226"/>
      <c r="AB77" s="228" t="str">
        <f t="shared" si="4"/>
        <v>TinPT Timah Tbk Kundur</v>
      </c>
    </row>
    <row r="78" spans="1:28" s="227" customFormat="1" ht="25.5" customHeight="1">
      <c r="A78" s="292" t="s">
        <v>781</v>
      </c>
      <c r="B78" s="293" t="s">
        <v>1126</v>
      </c>
      <c r="C78" s="293" t="s">
        <v>13801</v>
      </c>
      <c r="D78" s="293"/>
      <c r="E78" s="293" t="s">
        <v>1101</v>
      </c>
      <c r="F78" s="293" t="s">
        <v>781</v>
      </c>
      <c r="G78" s="293" t="s">
        <v>13240</v>
      </c>
      <c r="H78" s="293"/>
      <c r="I78" s="293" t="s">
        <v>1794</v>
      </c>
      <c r="J78" s="293" t="s">
        <v>12852</v>
      </c>
      <c r="K78" s="293"/>
      <c r="L78" s="293"/>
      <c r="M78" s="293"/>
      <c r="N78" s="293"/>
      <c r="O78" s="293"/>
      <c r="P78" s="293"/>
      <c r="Q78" s="293"/>
      <c r="R78" s="182"/>
      <c r="S78" s="181"/>
      <c r="T78" s="181"/>
      <c r="U78" s="201"/>
      <c r="V78" s="226"/>
      <c r="AB78" s="228" t="str">
        <f t="shared" si="4"/>
        <v>TinPT Timah Tbk Mentok</v>
      </c>
    </row>
    <row r="79" spans="1:28" s="227" customFormat="1" ht="25.5" customHeight="1">
      <c r="A79" s="292" t="s">
        <v>15120</v>
      </c>
      <c r="B79" s="293" t="s">
        <v>1126</v>
      </c>
      <c r="C79" s="293" t="s">
        <v>15119</v>
      </c>
      <c r="D79" s="293"/>
      <c r="E79" s="293" t="s">
        <v>1101</v>
      </c>
      <c r="F79" s="293" t="s">
        <v>15120</v>
      </c>
      <c r="G79" s="293" t="s">
        <v>13240</v>
      </c>
      <c r="H79" s="293"/>
      <c r="I79" s="293" t="s">
        <v>15143</v>
      </c>
      <c r="J79" s="293" t="s">
        <v>12852</v>
      </c>
      <c r="K79" s="293"/>
      <c r="L79" s="293"/>
      <c r="M79" s="293"/>
      <c r="N79" s="293"/>
      <c r="O79" s="293"/>
      <c r="P79" s="293"/>
      <c r="Q79" s="293"/>
      <c r="R79" s="182"/>
      <c r="S79" s="181"/>
      <c r="T79" s="181"/>
      <c r="U79" s="201"/>
      <c r="V79" s="226"/>
      <c r="AB79" s="228" t="str">
        <f t="shared" si="4"/>
        <v>TinPT Tinindo Inter Nusa</v>
      </c>
    </row>
    <row r="80" spans="1:28" s="227" customFormat="1" ht="25.5" customHeight="1">
      <c r="A80" s="292" t="s">
        <v>15500</v>
      </c>
      <c r="B80" s="293" t="s">
        <v>1126</v>
      </c>
      <c r="C80" s="293" t="s">
        <v>15499</v>
      </c>
      <c r="D80" s="293" t="s">
        <v>15499</v>
      </c>
      <c r="E80" s="293" t="s">
        <v>15810</v>
      </c>
      <c r="F80" s="293" t="s">
        <v>15500</v>
      </c>
      <c r="G80" s="293"/>
      <c r="H80" s="293"/>
      <c r="I80" s="293" t="s">
        <v>15501</v>
      </c>
      <c r="J80" s="293" t="s">
        <v>12852</v>
      </c>
      <c r="K80" s="293"/>
      <c r="L80" s="293"/>
      <c r="M80" s="293"/>
      <c r="N80" s="293"/>
      <c r="O80" s="293"/>
      <c r="P80" s="293"/>
      <c r="Q80" s="293"/>
      <c r="R80" s="182"/>
      <c r="S80" s="181"/>
      <c r="T80" s="181"/>
      <c r="U80" s="201"/>
      <c r="V80" s="226"/>
      <c r="AB80" s="228" t="str">
        <f t="shared" si="4"/>
        <v>TinPT Tommy Utama</v>
      </c>
    </row>
    <row r="81" spans="1:28" s="227" customFormat="1" ht="20.25" customHeight="1">
      <c r="A81" s="292" t="s">
        <v>783</v>
      </c>
      <c r="B81" s="293" t="s">
        <v>1126</v>
      </c>
      <c r="C81" s="293" t="s">
        <v>782</v>
      </c>
      <c r="D81" s="293" t="s">
        <v>782</v>
      </c>
      <c r="E81" s="293" t="s">
        <v>15838</v>
      </c>
      <c r="F81" s="293" t="s">
        <v>783</v>
      </c>
      <c r="G81" s="293"/>
      <c r="H81" s="293"/>
      <c r="I81" s="293" t="s">
        <v>13829</v>
      </c>
      <c r="J81" s="293" t="s">
        <v>1701</v>
      </c>
      <c r="K81" s="293"/>
      <c r="L81" s="293"/>
      <c r="M81" s="293"/>
      <c r="N81" s="293"/>
      <c r="O81" s="293"/>
      <c r="P81" s="293"/>
      <c r="Q81" s="293"/>
      <c r="R81" s="182"/>
      <c r="S81" s="181"/>
      <c r="T81" s="181"/>
      <c r="U81" s="201"/>
      <c r="V81" s="226"/>
      <c r="AB81" s="228" t="str">
        <f t="shared" si="4"/>
        <v>TinRui Da Hung</v>
      </c>
    </row>
    <row r="82" spans="1:28" s="227" customFormat="1" ht="20.25" customHeight="1">
      <c r="A82" s="292" t="s">
        <v>784</v>
      </c>
      <c r="B82" s="293" t="s">
        <v>1126</v>
      </c>
      <c r="C82" s="293" t="s">
        <v>1027</v>
      </c>
      <c r="D82" s="293"/>
      <c r="E82" s="293" t="s">
        <v>884</v>
      </c>
      <c r="F82" s="293" t="s">
        <v>784</v>
      </c>
      <c r="G82" s="293" t="s">
        <v>13240</v>
      </c>
      <c r="H82" s="293"/>
      <c r="I82" s="293" t="s">
        <v>1795</v>
      </c>
      <c r="J82" s="293" t="s">
        <v>1796</v>
      </c>
      <c r="K82" s="293"/>
      <c r="L82" s="293"/>
      <c r="M82" s="293"/>
      <c r="N82" s="293"/>
      <c r="O82" s="293"/>
      <c r="P82" s="293"/>
      <c r="Q82" s="293"/>
      <c r="R82" s="182"/>
      <c r="S82" s="181"/>
      <c r="T82" s="181"/>
      <c r="U82" s="201"/>
      <c r="V82" s="226"/>
      <c r="AB82" s="228" t="str">
        <f t="shared" si="4"/>
        <v>TinThaisarco</v>
      </c>
    </row>
    <row r="83" spans="1:28" s="227" customFormat="1" ht="20.25" customHeight="1">
      <c r="A83" s="292" t="s">
        <v>785</v>
      </c>
      <c r="B83" s="293" t="s">
        <v>1126</v>
      </c>
      <c r="C83" s="293" t="s">
        <v>2532</v>
      </c>
      <c r="D83" s="293"/>
      <c r="E83" s="293" t="s">
        <v>1092</v>
      </c>
      <c r="F83" s="293" t="s">
        <v>785</v>
      </c>
      <c r="G83" s="293" t="s">
        <v>13240</v>
      </c>
      <c r="H83" s="293"/>
      <c r="I83" s="293" t="s">
        <v>1766</v>
      </c>
      <c r="J83" s="293" t="s">
        <v>1770</v>
      </c>
      <c r="K83" s="293"/>
      <c r="L83" s="293"/>
      <c r="M83" s="293"/>
      <c r="N83" s="293"/>
      <c r="O83" s="293"/>
      <c r="P83" s="293"/>
      <c r="Q83" s="293"/>
      <c r="R83" s="182"/>
      <c r="S83" s="181"/>
      <c r="T83" s="181"/>
      <c r="U83" s="201"/>
      <c r="V83" s="226"/>
      <c r="AB83" s="228" t="str">
        <f t="shared" si="4"/>
        <v>TinWhite Solder Metalurgia e Mineracao Ltda.</v>
      </c>
    </row>
    <row r="84" spans="1:28" s="227" customFormat="1" ht="20.25" customHeight="1">
      <c r="A84" s="292" t="s">
        <v>786</v>
      </c>
      <c r="B84" s="293" t="s">
        <v>1126</v>
      </c>
      <c r="C84" s="293" t="s">
        <v>2226</v>
      </c>
      <c r="D84" s="293" t="s">
        <v>2226</v>
      </c>
      <c r="E84" s="293" t="s">
        <v>1096</v>
      </c>
      <c r="F84" s="293" t="s">
        <v>786</v>
      </c>
      <c r="G84" s="293" t="s">
        <v>13240</v>
      </c>
      <c r="H84" s="293"/>
      <c r="I84" s="293" t="s">
        <v>2446</v>
      </c>
      <c r="J84" s="293" t="s">
        <v>13628</v>
      </c>
      <c r="K84" s="293"/>
      <c r="L84" s="293"/>
      <c r="M84" s="293"/>
      <c r="N84" s="293"/>
      <c r="O84" s="293"/>
      <c r="P84" s="293"/>
      <c r="Q84" s="293"/>
      <c r="R84" s="182"/>
      <c r="S84" s="181"/>
      <c r="T84" s="181"/>
      <c r="U84" s="201"/>
      <c r="V84" s="226"/>
      <c r="AB84" s="228" t="str">
        <f t="shared" si="4"/>
        <v>TinChengfeng Metals Co Pte Ltd</v>
      </c>
    </row>
    <row r="85" spans="1:28" s="227" customFormat="1" ht="20.25" customHeight="1">
      <c r="A85" s="292" t="s">
        <v>787</v>
      </c>
      <c r="B85" s="293" t="s">
        <v>1126</v>
      </c>
      <c r="C85" s="293" t="s">
        <v>2342</v>
      </c>
      <c r="D85" s="293" t="s">
        <v>2342</v>
      </c>
      <c r="E85" s="293" t="s">
        <v>15809</v>
      </c>
      <c r="F85" s="293" t="s">
        <v>787</v>
      </c>
      <c r="G85" s="293"/>
      <c r="H85" s="293"/>
      <c r="I85" s="293" t="s">
        <v>2446</v>
      </c>
      <c r="J85" s="293" t="s">
        <v>13628</v>
      </c>
      <c r="K85" s="293"/>
      <c r="L85" s="293"/>
      <c r="M85" s="293"/>
      <c r="N85" s="293"/>
      <c r="O85" s="293"/>
      <c r="P85" s="293"/>
      <c r="Q85" s="293"/>
      <c r="R85" s="182"/>
      <c r="S85" s="181"/>
      <c r="T85" s="181"/>
      <c r="U85" s="201"/>
      <c r="V85" s="226"/>
      <c r="AB85" s="228" t="str">
        <f t="shared" si="4"/>
        <v>TinYunnan Tin Company Limited</v>
      </c>
    </row>
    <row r="86" spans="1:28" s="227" customFormat="1" ht="25.5" customHeight="1">
      <c r="A86" s="292" t="s">
        <v>15097</v>
      </c>
      <c r="B86" s="293" t="s">
        <v>1126</v>
      </c>
      <c r="C86" s="293" t="s">
        <v>15096</v>
      </c>
      <c r="D86" s="293" t="s">
        <v>15096</v>
      </c>
      <c r="E86" s="293" t="s">
        <v>15810</v>
      </c>
      <c r="F86" s="293" t="s">
        <v>15097</v>
      </c>
      <c r="G86" s="293" t="s">
        <v>13240</v>
      </c>
      <c r="H86" s="293"/>
      <c r="I86" s="293" t="s">
        <v>15143</v>
      </c>
      <c r="J86" s="293" t="s">
        <v>12852</v>
      </c>
      <c r="K86" s="293"/>
      <c r="L86" s="293"/>
      <c r="M86" s="293"/>
      <c r="N86" s="293"/>
      <c r="O86" s="293"/>
      <c r="P86" s="293"/>
      <c r="Q86" s="293"/>
      <c r="R86" s="182"/>
      <c r="S86" s="181"/>
      <c r="T86" s="181"/>
      <c r="U86" s="201"/>
      <c r="V86" s="226"/>
      <c r="AB86" s="228" t="str">
        <f t="shared" si="4"/>
        <v>TinCV Venus Inti Perkasa</v>
      </c>
    </row>
    <row r="87" spans="1:28" s="227" customFormat="1" ht="25.5" customHeight="1">
      <c r="A87" s="292" t="s">
        <v>139</v>
      </c>
      <c r="B87" s="293" t="s">
        <v>1126</v>
      </c>
      <c r="C87" s="293" t="s">
        <v>2167</v>
      </c>
      <c r="D87" s="293" t="s">
        <v>2167</v>
      </c>
      <c r="E87" s="293" t="s">
        <v>15816</v>
      </c>
      <c r="F87" s="293" t="s">
        <v>139</v>
      </c>
      <c r="G87" s="293"/>
      <c r="H87" s="293"/>
      <c r="I87" s="293" t="s">
        <v>1721</v>
      </c>
      <c r="J87" s="293" t="s">
        <v>1547</v>
      </c>
      <c r="K87" s="293"/>
      <c r="L87" s="293"/>
      <c r="M87" s="293"/>
      <c r="N87" s="293"/>
      <c r="O87" s="293"/>
      <c r="P87" s="293"/>
      <c r="Q87" s="293"/>
      <c r="R87" s="182"/>
      <c r="S87" s="181"/>
      <c r="T87" s="181"/>
      <c r="U87" s="201"/>
      <c r="V87" s="226"/>
      <c r="AB87" s="228" t="str">
        <f t="shared" si="4"/>
        <v>TinMagnu's Minerais Metais e Ligas Ltda.</v>
      </c>
    </row>
    <row r="88" spans="1:28" s="227" customFormat="1" ht="20.25" customHeight="1">
      <c r="A88" s="292" t="s">
        <v>15497</v>
      </c>
      <c r="B88" s="293" t="s">
        <v>1126</v>
      </c>
      <c r="C88" s="293" t="s">
        <v>15496</v>
      </c>
      <c r="D88" s="293" t="s">
        <v>15496</v>
      </c>
      <c r="E88" s="293" t="s">
        <v>15810</v>
      </c>
      <c r="F88" s="293" t="s">
        <v>15497</v>
      </c>
      <c r="G88" s="293"/>
      <c r="H88" s="293"/>
      <c r="I88" s="293" t="s">
        <v>15498</v>
      </c>
      <c r="J88" s="293" t="s">
        <v>5993</v>
      </c>
      <c r="K88" s="293"/>
      <c r="L88" s="293"/>
      <c r="M88" s="293"/>
      <c r="N88" s="293"/>
      <c r="O88" s="293"/>
      <c r="P88" s="293"/>
      <c r="Q88" s="293"/>
      <c r="R88" s="182"/>
      <c r="S88" s="181"/>
      <c r="T88" s="181"/>
      <c r="U88" s="201"/>
      <c r="V88" s="226"/>
      <c r="AB88" s="228" t="str">
        <f t="shared" si="4"/>
        <v>TinPT Tirus Putra Mandiri</v>
      </c>
    </row>
    <row r="89" spans="1:28" s="227" customFormat="1" ht="20.25" customHeight="1">
      <c r="A89" s="292" t="s">
        <v>1321</v>
      </c>
      <c r="B89" s="293" t="s">
        <v>1126</v>
      </c>
      <c r="C89" s="293" t="s">
        <v>2339</v>
      </c>
      <c r="D89" s="293" t="s">
        <v>2339</v>
      </c>
      <c r="E89" s="293" t="s">
        <v>15816</v>
      </c>
      <c r="F89" s="293" t="s">
        <v>1321</v>
      </c>
      <c r="G89" s="293"/>
      <c r="H89" s="293"/>
      <c r="I89" s="293" t="s">
        <v>1766</v>
      </c>
      <c r="J89" s="293" t="s">
        <v>1770</v>
      </c>
      <c r="K89" s="293"/>
      <c r="L89" s="293"/>
      <c r="M89" s="293"/>
      <c r="N89" s="293"/>
      <c r="O89" s="293"/>
      <c r="P89" s="293"/>
      <c r="Q89" s="293"/>
      <c r="R89" s="182"/>
      <c r="S89" s="181"/>
      <c r="T89" s="181"/>
      <c r="U89" s="201"/>
      <c r="V89" s="226"/>
      <c r="AB89" s="228" t="str">
        <f t="shared" si="4"/>
        <v>TinMelt Metais e Ligas S.A.</v>
      </c>
    </row>
    <row r="90" spans="1:28" s="227" customFormat="1" ht="25.5" customHeight="1">
      <c r="A90" s="292" t="s">
        <v>1399</v>
      </c>
      <c r="B90" s="293" t="s">
        <v>1126</v>
      </c>
      <c r="C90" s="293" t="s">
        <v>1398</v>
      </c>
      <c r="D90" s="293" t="s">
        <v>1398</v>
      </c>
      <c r="E90" s="293" t="s">
        <v>15810</v>
      </c>
      <c r="F90" s="293" t="s">
        <v>1399</v>
      </c>
      <c r="G90" s="293"/>
      <c r="H90" s="293"/>
      <c r="I90" s="293" t="s">
        <v>1767</v>
      </c>
      <c r="J90" s="293" t="s">
        <v>12852</v>
      </c>
      <c r="K90" s="293"/>
      <c r="L90" s="293"/>
      <c r="M90" s="293"/>
      <c r="N90" s="293"/>
      <c r="O90" s="293"/>
      <c r="P90" s="293"/>
      <c r="Q90" s="293"/>
      <c r="R90" s="182"/>
      <c r="S90" s="181"/>
      <c r="T90" s="181"/>
      <c r="U90" s="201"/>
      <c r="V90" s="226"/>
      <c r="AB90" s="228" t="str">
        <f t="shared" si="4"/>
        <v>TinPT ATD Makmur Mandiri Jaya</v>
      </c>
    </row>
    <row r="91" spans="1:28" s="227" customFormat="1" ht="25.5" customHeight="1">
      <c r="A91" s="292" t="s">
        <v>1397</v>
      </c>
      <c r="B91" s="293" t="s">
        <v>1126</v>
      </c>
      <c r="C91" s="293" t="s">
        <v>1396</v>
      </c>
      <c r="D91" s="293" t="s">
        <v>1396</v>
      </c>
      <c r="E91" s="293" t="s">
        <v>15839</v>
      </c>
      <c r="F91" s="293" t="s">
        <v>1397</v>
      </c>
      <c r="G91" s="293"/>
      <c r="H91" s="293"/>
      <c r="I91" s="293" t="s">
        <v>12942</v>
      </c>
      <c r="J91" s="293" t="s">
        <v>9451</v>
      </c>
      <c r="K91" s="293"/>
      <c r="L91" s="293"/>
      <c r="M91" s="293"/>
      <c r="N91" s="293"/>
      <c r="O91" s="293"/>
      <c r="P91" s="293"/>
      <c r="Q91" s="293"/>
      <c r="R91" s="182"/>
      <c r="S91" s="181"/>
      <c r="T91" s="181"/>
      <c r="U91" s="201"/>
      <c r="V91" s="226"/>
      <c r="AB91" s="228" t="str">
        <f t="shared" si="4"/>
        <v>TinO.M. Manufacturing Philippines, Inc.</v>
      </c>
    </row>
    <row r="92" spans="1:28" s="227" customFormat="1" ht="20.25" customHeight="1">
      <c r="A92" s="292" t="s">
        <v>15536</v>
      </c>
      <c r="B92" s="293" t="s">
        <v>1126</v>
      </c>
      <c r="C92" s="293" t="s">
        <v>15535</v>
      </c>
      <c r="D92" s="293" t="s">
        <v>15535</v>
      </c>
      <c r="E92" s="293" t="s">
        <v>15810</v>
      </c>
      <c r="F92" s="293" t="s">
        <v>15536</v>
      </c>
      <c r="G92" s="293"/>
      <c r="H92" s="293"/>
      <c r="I92" s="293"/>
      <c r="J92" s="293"/>
      <c r="K92" s="293"/>
      <c r="L92" s="293"/>
      <c r="M92" s="293"/>
      <c r="N92" s="293"/>
      <c r="O92" s="293"/>
      <c r="P92" s="293"/>
      <c r="Q92" s="293"/>
      <c r="R92" s="182"/>
      <c r="S92" s="181"/>
      <c r="T92" s="181"/>
      <c r="U92" s="201"/>
      <c r="V92" s="226"/>
      <c r="AB92" s="228" t="str">
        <f t="shared" si="4"/>
        <v>TinCV Ayi Jaya</v>
      </c>
    </row>
    <row r="93" spans="1:28" s="227" customFormat="1" ht="25.5" customHeight="1">
      <c r="A93" s="292" t="s">
        <v>1812</v>
      </c>
      <c r="B93" s="293" t="s">
        <v>1126</v>
      </c>
      <c r="C93" s="293" t="s">
        <v>1811</v>
      </c>
      <c r="D93" s="293" t="s">
        <v>1811</v>
      </c>
      <c r="E93" s="293" t="s">
        <v>15840</v>
      </c>
      <c r="F93" s="293" t="s">
        <v>1812</v>
      </c>
      <c r="G93" s="293"/>
      <c r="H93" s="293"/>
      <c r="I93" s="293" t="s">
        <v>1813</v>
      </c>
      <c r="J93" s="293" t="s">
        <v>12156</v>
      </c>
      <c r="K93" s="293"/>
      <c r="L93" s="293"/>
      <c r="M93" s="293"/>
      <c r="N93" s="293"/>
      <c r="O93" s="293"/>
      <c r="P93" s="293"/>
      <c r="Q93" s="293"/>
      <c r="R93" s="182"/>
      <c r="S93" s="181"/>
      <c r="T93" s="181"/>
      <c r="U93" s="201"/>
      <c r="V93" s="226"/>
      <c r="AB93" s="228" t="str">
        <f t="shared" si="4"/>
        <v>TinTuyen Quang Non-Ferrous Metals Joint Stock Company</v>
      </c>
    </row>
    <row r="94" spans="1:28" s="227" customFormat="1" ht="20.25" customHeight="1">
      <c r="A94" s="292" t="s">
        <v>15484</v>
      </c>
      <c r="B94" s="293" t="s">
        <v>1126</v>
      </c>
      <c r="C94" s="293" t="s">
        <v>15483</v>
      </c>
      <c r="D94" s="293" t="s">
        <v>15483</v>
      </c>
      <c r="E94" s="293" t="s">
        <v>15810</v>
      </c>
      <c r="F94" s="293" t="s">
        <v>15484</v>
      </c>
      <c r="G94" s="293"/>
      <c r="H94" s="293"/>
      <c r="I94" s="293" t="s">
        <v>15485</v>
      </c>
      <c r="J94" s="293" t="s">
        <v>1790</v>
      </c>
      <c r="K94" s="293"/>
      <c r="L94" s="293"/>
      <c r="M94" s="293"/>
      <c r="N94" s="293"/>
      <c r="O94" s="293"/>
      <c r="P94" s="293"/>
      <c r="Q94" s="293"/>
      <c r="R94" s="182"/>
      <c r="S94" s="181"/>
      <c r="T94" s="181"/>
      <c r="U94" s="201"/>
      <c r="V94" s="226"/>
      <c r="AB94" s="228" t="str">
        <f t="shared" si="4"/>
        <v>TinPT Cipta Persada Mulia</v>
      </c>
    </row>
    <row r="95" spans="1:28" s="227" customFormat="1" ht="25.5" customHeight="1">
      <c r="A95" s="292" t="s">
        <v>2137</v>
      </c>
      <c r="B95" s="293" t="s">
        <v>1126</v>
      </c>
      <c r="C95" s="293" t="s">
        <v>2136</v>
      </c>
      <c r="D95" s="293" t="s">
        <v>2136</v>
      </c>
      <c r="E95" s="293" t="s">
        <v>15840</v>
      </c>
      <c r="F95" s="293" t="s">
        <v>2137</v>
      </c>
      <c r="G95" s="293"/>
      <c r="H95" s="293"/>
      <c r="I95" s="293" t="s">
        <v>1810</v>
      </c>
      <c r="J95" s="293" t="s">
        <v>12128</v>
      </c>
      <c r="K95" s="293"/>
      <c r="L95" s="293"/>
      <c r="M95" s="293"/>
      <c r="N95" s="293"/>
      <c r="O95" s="293"/>
      <c r="P95" s="293"/>
      <c r="Q95" s="293"/>
      <c r="R95" s="182"/>
      <c r="S95" s="181"/>
      <c r="T95" s="181"/>
      <c r="U95" s="201"/>
      <c r="V95" s="226"/>
      <c r="AB95" s="228" t="str">
        <f t="shared" si="4"/>
        <v>TinAn Vinh Joint Stock Mineral Processing Company</v>
      </c>
    </row>
    <row r="96" spans="1:28" s="227" customFormat="1" ht="20.25" customHeight="1">
      <c r="A96" s="292" t="s">
        <v>1814</v>
      </c>
      <c r="B96" s="293" t="s">
        <v>1126</v>
      </c>
      <c r="C96" s="293" t="s">
        <v>12434</v>
      </c>
      <c r="D96" s="293" t="s">
        <v>12434</v>
      </c>
      <c r="E96" s="293" t="s">
        <v>15816</v>
      </c>
      <c r="F96" s="293" t="s">
        <v>1814</v>
      </c>
      <c r="G96" s="293"/>
      <c r="H96" s="293"/>
      <c r="I96" s="293" t="s">
        <v>1721</v>
      </c>
      <c r="J96" s="293" t="s">
        <v>1758</v>
      </c>
      <c r="K96" s="293"/>
      <c r="L96" s="293"/>
      <c r="M96" s="293"/>
      <c r="N96" s="293"/>
      <c r="O96" s="293"/>
      <c r="P96" s="293"/>
      <c r="Q96" s="293"/>
      <c r="R96" s="182"/>
      <c r="S96" s="181"/>
      <c r="T96" s="181"/>
      <c r="U96" s="201"/>
      <c r="V96" s="226"/>
      <c r="AB96" s="228" t="str">
        <f t="shared" si="4"/>
        <v>TinResind Industria e Comercio Ltda.</v>
      </c>
    </row>
    <row r="97" spans="1:28" s="227" customFormat="1" ht="20.25" customHeight="1">
      <c r="A97" s="292" t="s">
        <v>2531</v>
      </c>
      <c r="B97" s="293" t="s">
        <v>1126</v>
      </c>
      <c r="C97" s="293" t="s">
        <v>2530</v>
      </c>
      <c r="D97" s="293" t="s">
        <v>2530</v>
      </c>
      <c r="E97" s="293" t="s">
        <v>15816</v>
      </c>
      <c r="F97" s="293" t="s">
        <v>2531</v>
      </c>
      <c r="G97" s="293"/>
      <c r="H97" s="293"/>
      <c r="I97" s="293" t="s">
        <v>2540</v>
      </c>
      <c r="J97" s="293" t="s">
        <v>1674</v>
      </c>
      <c r="K97" s="293"/>
      <c r="L97" s="293"/>
      <c r="M97" s="293"/>
      <c r="N97" s="293"/>
      <c r="O97" s="293"/>
      <c r="P97" s="293"/>
      <c r="Q97" s="293"/>
      <c r="R97" s="182"/>
      <c r="S97" s="181"/>
      <c r="T97" s="181"/>
      <c r="U97" s="201"/>
      <c r="V97" s="226"/>
      <c r="AB97" s="228" t="str">
        <f t="shared" si="4"/>
        <v>TinSuper Ligas</v>
      </c>
    </row>
    <row r="98" spans="1:28" s="227" customFormat="1" ht="21.75" customHeight="1">
      <c r="A98" s="292" t="s">
        <v>1815</v>
      </c>
      <c r="B98" s="293" t="s">
        <v>1126</v>
      </c>
      <c r="C98" s="293" t="s">
        <v>12932</v>
      </c>
      <c r="D98" s="293" t="s">
        <v>12932</v>
      </c>
      <c r="E98" s="293" t="s">
        <v>1091</v>
      </c>
      <c r="F98" s="293" t="s">
        <v>1815</v>
      </c>
      <c r="G98" s="293" t="s">
        <v>13240</v>
      </c>
      <c r="H98" s="293"/>
      <c r="I98" s="293" t="s">
        <v>1816</v>
      </c>
      <c r="J98" s="293" t="s">
        <v>3153</v>
      </c>
      <c r="K98" s="293" t="s">
        <v>15841</v>
      </c>
      <c r="L98" s="293" t="s">
        <v>15842</v>
      </c>
      <c r="M98" s="293"/>
      <c r="N98" s="293" t="s">
        <v>15843</v>
      </c>
      <c r="O98" s="293" t="s">
        <v>15843</v>
      </c>
      <c r="P98" s="293" t="s">
        <v>489</v>
      </c>
      <c r="Q98" s="293"/>
      <c r="R98" s="182"/>
      <c r="S98" s="181"/>
      <c r="T98" s="181"/>
      <c r="U98" s="201"/>
      <c r="V98" s="226"/>
      <c r="AB98" s="228" t="str">
        <f t="shared" si="4"/>
        <v>TinMetallo Belgium N.V.</v>
      </c>
    </row>
    <row r="99" spans="1:28" s="227" customFormat="1" ht="22.5" customHeight="1">
      <c r="A99" s="292" t="s">
        <v>1817</v>
      </c>
      <c r="B99" s="293" t="s">
        <v>1126</v>
      </c>
      <c r="C99" s="293" t="s">
        <v>12933</v>
      </c>
      <c r="D99" s="293" t="s">
        <v>12933</v>
      </c>
      <c r="E99" s="293" t="s">
        <v>1098</v>
      </c>
      <c r="F99" s="293" t="s">
        <v>1817</v>
      </c>
      <c r="G99" s="293" t="s">
        <v>13240</v>
      </c>
      <c r="H99" s="293"/>
      <c r="I99" s="293" t="s">
        <v>1818</v>
      </c>
      <c r="J99" s="293" t="s">
        <v>12412</v>
      </c>
      <c r="K99" s="293" t="s">
        <v>15841</v>
      </c>
      <c r="L99" s="293" t="s">
        <v>15842</v>
      </c>
      <c r="M99" s="293"/>
      <c r="N99" s="293" t="s">
        <v>15843</v>
      </c>
      <c r="O99" s="293" t="s">
        <v>15843</v>
      </c>
      <c r="P99" s="293" t="s">
        <v>489</v>
      </c>
      <c r="Q99" s="293"/>
      <c r="R99" s="182"/>
      <c r="S99" s="181"/>
      <c r="T99" s="181"/>
      <c r="U99" s="201"/>
      <c r="V99" s="226"/>
      <c r="AB99" s="228" t="str">
        <f t="shared" si="4"/>
        <v>TinMetallo Spain S.L.U.</v>
      </c>
    </row>
    <row r="100" spans="1:28" s="227" customFormat="1" ht="20.25" customHeight="1">
      <c r="A100" s="292" t="s">
        <v>15544</v>
      </c>
      <c r="B100" s="293" t="s">
        <v>1126</v>
      </c>
      <c r="C100" s="293" t="s">
        <v>15543</v>
      </c>
      <c r="D100" s="293" t="s">
        <v>15543</v>
      </c>
      <c r="E100" s="293" t="s">
        <v>15810</v>
      </c>
      <c r="F100" s="293" t="s">
        <v>15544</v>
      </c>
      <c r="G100" s="293"/>
      <c r="H100" s="293"/>
      <c r="I100" s="293"/>
      <c r="J100" s="293"/>
      <c r="K100" s="293"/>
      <c r="L100" s="293"/>
      <c r="M100" s="293"/>
      <c r="N100" s="293"/>
      <c r="O100" s="293"/>
      <c r="P100" s="293"/>
      <c r="Q100" s="293"/>
      <c r="R100" s="182"/>
      <c r="S100" s="181"/>
      <c r="T100" s="181"/>
      <c r="U100" s="201"/>
      <c r="V100" s="226"/>
      <c r="AB100" s="228" t="str">
        <f t="shared" si="4"/>
        <v>TinPT Bangka Prima Tin</v>
      </c>
    </row>
    <row r="101" spans="1:28" s="227" customFormat="1" ht="25.5" customHeight="1">
      <c r="A101" s="292" t="s">
        <v>15495</v>
      </c>
      <c r="B101" s="293" t="s">
        <v>1126</v>
      </c>
      <c r="C101" s="293" t="s">
        <v>15494</v>
      </c>
      <c r="D101" s="293" t="s">
        <v>15494</v>
      </c>
      <c r="E101" s="293" t="s">
        <v>15810</v>
      </c>
      <c r="F101" s="293" t="s">
        <v>15495</v>
      </c>
      <c r="G101" s="293" t="s">
        <v>13240</v>
      </c>
      <c r="H101" s="293"/>
      <c r="I101" s="293" t="s">
        <v>15844</v>
      </c>
      <c r="J101" s="293" t="s">
        <v>12852</v>
      </c>
      <c r="K101" s="293"/>
      <c r="L101" s="293"/>
      <c r="M101" s="293"/>
      <c r="N101" s="293"/>
      <c r="O101" s="293"/>
      <c r="P101" s="293"/>
      <c r="Q101" s="293"/>
      <c r="R101" s="182"/>
      <c r="S101" s="181"/>
      <c r="T101" s="181"/>
      <c r="U101" s="201"/>
      <c r="V101" s="226"/>
      <c r="AB101" s="228" t="str">
        <f t="shared" si="4"/>
        <v>TinPT Sukses Inti Makmur</v>
      </c>
    </row>
    <row r="102" spans="1:28" s="227" customFormat="1" ht="20.25" customHeight="1">
      <c r="A102" s="292" t="s">
        <v>15845</v>
      </c>
      <c r="B102" s="293" t="s">
        <v>1126</v>
      </c>
      <c r="C102" s="293" t="s">
        <v>15846</v>
      </c>
      <c r="D102" s="293"/>
      <c r="E102" s="293" t="s">
        <v>888</v>
      </c>
      <c r="F102" s="293" t="s">
        <v>15845</v>
      </c>
      <c r="G102" s="293" t="s">
        <v>13240</v>
      </c>
      <c r="H102" s="293"/>
      <c r="I102" s="293" t="s">
        <v>15847</v>
      </c>
      <c r="J102" s="293" t="s">
        <v>12134</v>
      </c>
      <c r="K102" s="293"/>
      <c r="L102" s="293"/>
      <c r="M102" s="293"/>
      <c r="N102" s="293"/>
      <c r="O102" s="293"/>
      <c r="P102" s="293"/>
      <c r="Q102" s="293"/>
      <c r="R102" s="182"/>
      <c r="S102" s="181"/>
      <c r="T102" s="181"/>
      <c r="U102" s="201"/>
      <c r="V102" s="226"/>
      <c r="AB102" s="228" t="str">
        <f t="shared" ref="AB102:AB120" si="5">B102&amp;C102</f>
        <v>TinThai Nguyen Mining and Metallurgy Co., Ltd.</v>
      </c>
    </row>
    <row r="103" spans="1:28" s="227" customFormat="1" ht="25.5" customHeight="1">
      <c r="A103" s="292" t="s">
        <v>15110</v>
      </c>
      <c r="B103" s="293" t="s">
        <v>1126</v>
      </c>
      <c r="C103" s="293" t="s">
        <v>15109</v>
      </c>
      <c r="D103" s="293" t="s">
        <v>15109</v>
      </c>
      <c r="E103" s="293" t="s">
        <v>1101</v>
      </c>
      <c r="F103" s="293" t="s">
        <v>15110</v>
      </c>
      <c r="G103" s="293" t="s">
        <v>13240</v>
      </c>
      <c r="H103" s="293"/>
      <c r="I103" s="293" t="s">
        <v>15148</v>
      </c>
      <c r="J103" s="293" t="s">
        <v>12852</v>
      </c>
      <c r="K103" s="293"/>
      <c r="L103" s="293"/>
      <c r="M103" s="293"/>
      <c r="N103" s="293"/>
      <c r="O103" s="293"/>
      <c r="P103" s="293" t="s">
        <v>489</v>
      </c>
      <c r="Q103" s="293"/>
      <c r="R103" s="182"/>
      <c r="S103" s="181"/>
      <c r="T103" s="181"/>
      <c r="U103" s="201"/>
      <c r="V103" s="226"/>
      <c r="AB103" s="228" t="str">
        <f t="shared" si="5"/>
        <v>TinPT Menara Cipta Mulia</v>
      </c>
    </row>
    <row r="104" spans="1:28" s="227" customFormat="1" ht="20.25" customHeight="1">
      <c r="A104" s="292" t="s">
        <v>15848</v>
      </c>
      <c r="B104" s="293" t="s">
        <v>1126</v>
      </c>
      <c r="C104" s="293" t="s">
        <v>15849</v>
      </c>
      <c r="D104" s="293"/>
      <c r="E104" s="293" t="s">
        <v>1096</v>
      </c>
      <c r="F104" s="293" t="s">
        <v>15848</v>
      </c>
      <c r="G104" s="293" t="s">
        <v>13240</v>
      </c>
      <c r="H104" s="293"/>
      <c r="I104" s="293" t="s">
        <v>1773</v>
      </c>
      <c r="J104" s="293" t="s">
        <v>13619</v>
      </c>
      <c r="K104" s="293"/>
      <c r="L104" s="293"/>
      <c r="M104" s="293"/>
      <c r="N104" s="293"/>
      <c r="O104" s="293"/>
      <c r="P104" s="293"/>
      <c r="Q104" s="293"/>
      <c r="R104" s="182"/>
      <c r="S104" s="181"/>
      <c r="T104" s="181"/>
      <c r="U104" s="201"/>
      <c r="V104" s="226"/>
      <c r="AB104" s="228" t="str">
        <f t="shared" si="5"/>
        <v>TinHuiChang Hill Tin Industry Co., Ltd.</v>
      </c>
    </row>
    <row r="105" spans="1:28" s="227" customFormat="1" ht="25.5" customHeight="1">
      <c r="A105" s="292" t="s">
        <v>2529</v>
      </c>
      <c r="B105" s="293" t="s">
        <v>1126</v>
      </c>
      <c r="C105" s="293" t="s">
        <v>2528</v>
      </c>
      <c r="D105" s="293" t="s">
        <v>2528</v>
      </c>
      <c r="E105" s="293" t="s">
        <v>15809</v>
      </c>
      <c r="F105" s="293" t="s">
        <v>2529</v>
      </c>
      <c r="G105" s="293"/>
      <c r="H105" s="293"/>
      <c r="I105" s="293" t="s">
        <v>1824</v>
      </c>
      <c r="J105" s="293" t="s">
        <v>13624</v>
      </c>
      <c r="K105" s="293"/>
      <c r="L105" s="293"/>
      <c r="M105" s="293"/>
      <c r="N105" s="293"/>
      <c r="O105" s="293"/>
      <c r="P105" s="293"/>
      <c r="Q105" s="293"/>
      <c r="R105" s="182"/>
      <c r="S105" s="181"/>
      <c r="T105" s="181"/>
      <c r="U105" s="201"/>
      <c r="V105" s="226"/>
      <c r="AB105" s="228" t="str">
        <f t="shared" si="5"/>
        <v>TinGuangdong Hanhe Non-Ferrous Metal Co., Ltd.</v>
      </c>
    </row>
    <row r="106" spans="1:28" s="227" customFormat="1" ht="25.5" customHeight="1">
      <c r="A106" s="292" t="s">
        <v>12930</v>
      </c>
      <c r="B106" s="293" t="s">
        <v>1126</v>
      </c>
      <c r="C106" s="293" t="s">
        <v>12929</v>
      </c>
      <c r="D106" s="293" t="s">
        <v>12929</v>
      </c>
      <c r="E106" s="293" t="s">
        <v>15809</v>
      </c>
      <c r="F106" s="293" t="s">
        <v>12930</v>
      </c>
      <c r="G106" s="293"/>
      <c r="H106" s="293"/>
      <c r="I106" s="293" t="s">
        <v>12948</v>
      </c>
      <c r="J106" s="293" t="s">
        <v>13602</v>
      </c>
      <c r="K106" s="293"/>
      <c r="L106" s="293"/>
      <c r="M106" s="293"/>
      <c r="N106" s="293"/>
      <c r="O106" s="293"/>
      <c r="P106" s="293"/>
      <c r="Q106" s="293"/>
      <c r="R106" s="182"/>
      <c r="S106" s="181"/>
      <c r="T106" s="181"/>
      <c r="U106" s="201"/>
      <c r="V106" s="226"/>
      <c r="AB106" s="228" t="str">
        <f t="shared" si="5"/>
        <v>TinChifeng Dajingzi Tin Industry Co., Ltd.</v>
      </c>
    </row>
    <row r="107" spans="1:28" s="227" customFormat="1" ht="25.5" customHeight="1">
      <c r="A107" s="292" t="s">
        <v>14029</v>
      </c>
      <c r="B107" s="293" t="s">
        <v>1126</v>
      </c>
      <c r="C107" s="293" t="s">
        <v>12936</v>
      </c>
      <c r="D107" s="293" t="s">
        <v>12936</v>
      </c>
      <c r="E107" s="293" t="s">
        <v>15810</v>
      </c>
      <c r="F107" s="293" t="s">
        <v>14029</v>
      </c>
      <c r="G107" s="293" t="s">
        <v>13240</v>
      </c>
      <c r="H107" s="293"/>
      <c r="I107" s="293" t="s">
        <v>15147</v>
      </c>
      <c r="J107" s="293" t="s">
        <v>12852</v>
      </c>
      <c r="K107" s="293"/>
      <c r="L107" s="293"/>
      <c r="M107" s="293"/>
      <c r="N107" s="293"/>
      <c r="O107" s="293"/>
      <c r="P107" s="293"/>
      <c r="Q107" s="293"/>
      <c r="R107" s="182"/>
      <c r="S107" s="181"/>
      <c r="T107" s="181"/>
      <c r="U107" s="201"/>
      <c r="V107" s="226"/>
      <c r="AB107" s="228" t="str">
        <f t="shared" si="5"/>
        <v>TinPT Bangka Serumpun</v>
      </c>
    </row>
    <row r="108" spans="1:28" s="227" customFormat="1" ht="20.25" customHeight="1">
      <c r="A108" s="292" t="s">
        <v>12935</v>
      </c>
      <c r="B108" s="293" t="s">
        <v>1126</v>
      </c>
      <c r="C108" s="293" t="s">
        <v>12934</v>
      </c>
      <c r="D108" s="293" t="s">
        <v>12934</v>
      </c>
      <c r="E108" s="293" t="s">
        <v>15850</v>
      </c>
      <c r="F108" s="293" t="s">
        <v>12935</v>
      </c>
      <c r="G108" s="293"/>
      <c r="H108" s="293"/>
      <c r="I108" s="293" t="s">
        <v>8263</v>
      </c>
      <c r="J108" s="293" t="s">
        <v>8263</v>
      </c>
      <c r="K108" s="293"/>
      <c r="L108" s="293"/>
      <c r="M108" s="293"/>
      <c r="N108" s="293"/>
      <c r="O108" s="293"/>
      <c r="P108" s="293"/>
      <c r="Q108" s="293"/>
      <c r="R108" s="182"/>
      <c r="S108" s="181"/>
      <c r="T108" s="181"/>
      <c r="U108" s="201"/>
      <c r="V108" s="226"/>
      <c r="AB108" s="228" t="str">
        <f t="shared" si="5"/>
        <v>TinPongpipat Company Limited</v>
      </c>
    </row>
    <row r="109" spans="1:28" s="227" customFormat="1" ht="25.5" customHeight="1">
      <c r="A109" s="292" t="s">
        <v>13184</v>
      </c>
      <c r="B109" s="293" t="s">
        <v>1126</v>
      </c>
      <c r="C109" s="293" t="s">
        <v>13183</v>
      </c>
      <c r="D109" s="293"/>
      <c r="E109" s="293" t="s">
        <v>2432</v>
      </c>
      <c r="F109" s="293" t="s">
        <v>13184</v>
      </c>
      <c r="G109" s="293" t="s">
        <v>13240</v>
      </c>
      <c r="H109" s="293"/>
      <c r="I109" s="293" t="s">
        <v>13185</v>
      </c>
      <c r="J109" s="293" t="s">
        <v>1737</v>
      </c>
      <c r="K109" s="293"/>
      <c r="L109" s="293"/>
      <c r="M109" s="293"/>
      <c r="N109" s="293"/>
      <c r="O109" s="293"/>
      <c r="P109" s="293"/>
      <c r="Q109" s="293"/>
      <c r="R109" s="182"/>
      <c r="S109" s="181"/>
      <c r="T109" s="181"/>
      <c r="U109" s="201"/>
      <c r="V109" s="226"/>
      <c r="AB109" s="228" t="str">
        <f t="shared" si="5"/>
        <v>TinTin Technology &amp; Refining</v>
      </c>
    </row>
    <row r="110" spans="1:28" s="227" customFormat="1" ht="20.25" customHeight="1">
      <c r="A110" s="292" t="s">
        <v>15851</v>
      </c>
      <c r="B110" s="293" t="s">
        <v>1126</v>
      </c>
      <c r="C110" s="293" t="s">
        <v>15852</v>
      </c>
      <c r="D110" s="293"/>
      <c r="E110" s="293" t="s">
        <v>1096</v>
      </c>
      <c r="F110" s="293" t="s">
        <v>15851</v>
      </c>
      <c r="G110" s="293" t="s">
        <v>13240</v>
      </c>
      <c r="H110" s="293"/>
      <c r="I110" s="293" t="s">
        <v>15853</v>
      </c>
      <c r="J110" s="293" t="s">
        <v>13617</v>
      </c>
      <c r="K110" s="293"/>
      <c r="L110" s="293"/>
      <c r="M110" s="293"/>
      <c r="N110" s="293"/>
      <c r="O110" s="293"/>
      <c r="P110" s="293"/>
      <c r="Q110" s="293"/>
      <c r="R110" s="182"/>
      <c r="S110" s="181"/>
      <c r="T110" s="181"/>
      <c r="U110" s="201"/>
      <c r="V110" s="226"/>
      <c r="AB110" s="228" t="str">
        <f t="shared" si="5"/>
        <v>TinMa'anshan Weitai Tin Co., Ltd.</v>
      </c>
    </row>
    <row r="111" spans="1:28" s="227" customFormat="1" ht="25.5" customHeight="1">
      <c r="A111" s="292" t="s">
        <v>15114</v>
      </c>
      <c r="B111" s="293" t="s">
        <v>1126</v>
      </c>
      <c r="C111" s="293" t="s">
        <v>15113</v>
      </c>
      <c r="D111" s="293" t="s">
        <v>15113</v>
      </c>
      <c r="E111" s="293" t="s">
        <v>15810</v>
      </c>
      <c r="F111" s="293" t="s">
        <v>15114</v>
      </c>
      <c r="G111" s="293" t="s">
        <v>13240</v>
      </c>
      <c r="H111" s="293"/>
      <c r="I111" s="293" t="s">
        <v>15149</v>
      </c>
      <c r="J111" s="293" t="s">
        <v>12852</v>
      </c>
      <c r="K111" s="293"/>
      <c r="L111" s="293"/>
      <c r="M111" s="293"/>
      <c r="N111" s="293"/>
      <c r="O111" s="293"/>
      <c r="P111" s="293"/>
      <c r="Q111" s="293"/>
      <c r="R111" s="182"/>
      <c r="S111" s="181"/>
      <c r="T111" s="181"/>
      <c r="U111" s="201"/>
      <c r="V111" s="226"/>
      <c r="AB111" s="228" t="str">
        <f t="shared" si="5"/>
        <v>TinPT Rajawali Rimba Perkasa</v>
      </c>
    </row>
    <row r="112" spans="1:28" s="227" customFormat="1" ht="20.25" customHeight="1">
      <c r="A112" s="292" t="s">
        <v>13867</v>
      </c>
      <c r="B112" s="293" t="s">
        <v>1126</v>
      </c>
      <c r="C112" s="293" t="s">
        <v>13852</v>
      </c>
      <c r="D112" s="293" t="s">
        <v>13852</v>
      </c>
      <c r="E112" s="293" t="s">
        <v>15854</v>
      </c>
      <c r="F112" s="293" t="s">
        <v>13867</v>
      </c>
      <c r="G112" s="293" t="s">
        <v>13240</v>
      </c>
      <c r="H112" s="293"/>
      <c r="I112" s="293" t="s">
        <v>13879</v>
      </c>
      <c r="J112" s="293" t="s">
        <v>10065</v>
      </c>
      <c r="K112" s="293"/>
      <c r="L112" s="293"/>
      <c r="M112" s="293"/>
      <c r="N112" s="293"/>
      <c r="O112" s="293"/>
      <c r="P112" s="293"/>
      <c r="Q112" s="293"/>
      <c r="R112" s="182"/>
      <c r="S112" s="181"/>
      <c r="T112" s="181"/>
      <c r="U112" s="201"/>
      <c r="V112" s="226"/>
      <c r="AB112" s="228" t="str">
        <f t="shared" si="5"/>
        <v>TinLuna Smelter, Ltd.</v>
      </c>
    </row>
    <row r="113" spans="1:28" s="227" customFormat="1" ht="25.5" customHeight="1">
      <c r="A113" s="292" t="s">
        <v>13808</v>
      </c>
      <c r="B113" s="293" t="s">
        <v>1126</v>
      </c>
      <c r="C113" s="293" t="s">
        <v>13807</v>
      </c>
      <c r="D113" s="293" t="s">
        <v>13807</v>
      </c>
      <c r="E113" s="293" t="s">
        <v>15809</v>
      </c>
      <c r="F113" s="293" t="s">
        <v>13808</v>
      </c>
      <c r="G113" s="293"/>
      <c r="H113" s="293"/>
      <c r="I113" s="293" t="s">
        <v>2446</v>
      </c>
      <c r="J113" s="293" t="s">
        <v>13628</v>
      </c>
      <c r="K113" s="293"/>
      <c r="L113" s="293"/>
      <c r="M113" s="293"/>
      <c r="N113" s="293"/>
      <c r="O113" s="293"/>
      <c r="P113" s="293"/>
      <c r="Q113" s="293"/>
      <c r="R113" s="182"/>
      <c r="S113" s="181"/>
      <c r="T113" s="181"/>
      <c r="U113" s="201"/>
      <c r="V113" s="226"/>
      <c r="AB113" s="228" t="str">
        <f t="shared" si="5"/>
        <v>TinYunnan Yunfan Non-ferrous Metals Co., Ltd.</v>
      </c>
    </row>
    <row r="114" spans="1:28" s="227" customFormat="1" ht="25.5" customHeight="1">
      <c r="A114" s="292" t="s">
        <v>13806</v>
      </c>
      <c r="B114" s="293" t="s">
        <v>1126</v>
      </c>
      <c r="C114" s="293" t="s">
        <v>13805</v>
      </c>
      <c r="D114" s="293" t="s">
        <v>13805</v>
      </c>
      <c r="E114" s="293" t="s">
        <v>15855</v>
      </c>
      <c r="F114" s="293" t="s">
        <v>13806</v>
      </c>
      <c r="G114" s="293"/>
      <c r="H114" s="293"/>
      <c r="I114" s="293" t="s">
        <v>13828</v>
      </c>
      <c r="J114" s="293" t="s">
        <v>15856</v>
      </c>
      <c r="K114" s="293"/>
      <c r="L114" s="293"/>
      <c r="M114" s="293"/>
      <c r="N114" s="293"/>
      <c r="O114" s="293"/>
      <c r="P114" s="293"/>
      <c r="Q114" s="293"/>
      <c r="R114" s="182"/>
      <c r="S114" s="181"/>
      <c r="T114" s="181"/>
      <c r="U114" s="201"/>
      <c r="V114" s="226"/>
      <c r="AB114" s="228" t="str">
        <f t="shared" si="5"/>
        <v>TinPrecious Minerals and Smelting Limited</v>
      </c>
    </row>
    <row r="115" spans="1:28" s="227" customFormat="1" ht="25.5" customHeight="1">
      <c r="A115" s="292" t="s">
        <v>13868</v>
      </c>
      <c r="B115" s="293" t="s">
        <v>1126</v>
      </c>
      <c r="C115" s="293" t="s">
        <v>13853</v>
      </c>
      <c r="D115" s="293" t="s">
        <v>13853</v>
      </c>
      <c r="E115" s="293" t="s">
        <v>15810</v>
      </c>
      <c r="F115" s="293" t="s">
        <v>13868</v>
      </c>
      <c r="G115" s="293" t="s">
        <v>13240</v>
      </c>
      <c r="H115" s="293"/>
      <c r="I115" s="293" t="s">
        <v>15147</v>
      </c>
      <c r="J115" s="293" t="s">
        <v>12852</v>
      </c>
      <c r="K115" s="293"/>
      <c r="L115" s="293"/>
      <c r="M115" s="293"/>
      <c r="N115" s="293"/>
      <c r="O115" s="293"/>
      <c r="P115" s="293"/>
      <c r="Q115" s="293"/>
      <c r="R115" s="182"/>
      <c r="S115" s="181"/>
      <c r="T115" s="181"/>
      <c r="U115" s="201"/>
      <c r="V115" s="226"/>
      <c r="AB115" s="228" t="str">
        <f t="shared" si="5"/>
        <v>TinPT Mitra Sukses Globalindo</v>
      </c>
    </row>
    <row r="116" spans="1:28" s="227" customFormat="1" ht="38.25" customHeight="1">
      <c r="A116" s="292" t="s">
        <v>15089</v>
      </c>
      <c r="B116" s="293" t="s">
        <v>1126</v>
      </c>
      <c r="C116" s="293" t="s">
        <v>15088</v>
      </c>
      <c r="D116" s="293" t="s">
        <v>15088</v>
      </c>
      <c r="E116" s="293" t="s">
        <v>15816</v>
      </c>
      <c r="F116" s="293" t="s">
        <v>15089</v>
      </c>
      <c r="G116" s="293"/>
      <c r="H116" s="293"/>
      <c r="I116" s="293" t="s">
        <v>15141</v>
      </c>
      <c r="J116" s="293" t="s">
        <v>3461</v>
      </c>
      <c r="K116" s="293"/>
      <c r="L116" s="293"/>
      <c r="M116" s="293"/>
      <c r="N116" s="293"/>
      <c r="O116" s="293"/>
      <c r="P116" s="293"/>
      <c r="Q116" s="293"/>
      <c r="R116" s="182"/>
      <c r="S116" s="181"/>
      <c r="T116" s="181"/>
      <c r="U116" s="201"/>
      <c r="V116" s="226"/>
      <c r="AB116" s="228" t="str">
        <f t="shared" si="5"/>
        <v>TinCRM Fundicao De Metais E Comercio De Equipamentos Eletronicos Do Brasil Ltda</v>
      </c>
    </row>
    <row r="117" spans="1:28" s="227" customFormat="1" ht="20.25" customHeight="1">
      <c r="A117" s="292" t="s">
        <v>15092</v>
      </c>
      <c r="B117" s="293" t="s">
        <v>1126</v>
      </c>
      <c r="C117" s="293" t="s">
        <v>15091</v>
      </c>
      <c r="D117" s="293" t="s">
        <v>15091</v>
      </c>
      <c r="E117" s="293" t="s">
        <v>15857</v>
      </c>
      <c r="F117" s="293" t="s">
        <v>15092</v>
      </c>
      <c r="G117" s="293"/>
      <c r="H117" s="293"/>
      <c r="I117" s="293" t="s">
        <v>3651</v>
      </c>
      <c r="J117" s="293" t="s">
        <v>3651</v>
      </c>
      <c r="K117" s="293"/>
      <c r="L117" s="293"/>
      <c r="M117" s="293"/>
      <c r="N117" s="293"/>
      <c r="O117" s="293"/>
      <c r="P117" s="293"/>
      <c r="Q117" s="293"/>
      <c r="R117" s="182"/>
      <c r="S117" s="181"/>
      <c r="T117" s="181"/>
      <c r="U117" s="201"/>
      <c r="V117" s="226"/>
      <c r="AB117" s="228" t="str">
        <f t="shared" si="5"/>
        <v>TinCRM Synergies</v>
      </c>
    </row>
    <row r="118" spans="1:28" s="227" customFormat="1" ht="25.5" customHeight="1">
      <c r="A118" s="292" t="s">
        <v>15100</v>
      </c>
      <c r="B118" s="293" t="s">
        <v>1126</v>
      </c>
      <c r="C118" s="293" t="s">
        <v>15099</v>
      </c>
      <c r="D118" s="293" t="s">
        <v>15099</v>
      </c>
      <c r="E118" s="293" t="s">
        <v>15816</v>
      </c>
      <c r="F118" s="293" t="s">
        <v>15100</v>
      </c>
      <c r="G118" s="293" t="s">
        <v>13240</v>
      </c>
      <c r="H118" s="293"/>
      <c r="I118" s="293" t="s">
        <v>15144</v>
      </c>
      <c r="J118" s="293" t="s">
        <v>1674</v>
      </c>
      <c r="K118" s="293"/>
      <c r="L118" s="293"/>
      <c r="M118" s="293"/>
      <c r="N118" s="293"/>
      <c r="O118" s="293"/>
      <c r="P118" s="293"/>
      <c r="Q118" s="293"/>
      <c r="R118" s="182"/>
      <c r="S118" s="181"/>
      <c r="T118" s="181"/>
      <c r="U118" s="201"/>
      <c r="V118" s="226"/>
      <c r="AB118" s="228" t="str">
        <f t="shared" si="5"/>
        <v>TinFabrica Auricchio Industria e Comercio Ltda.</v>
      </c>
    </row>
    <row r="119" spans="1:28" s="227" customFormat="1" ht="20.25" customHeight="1">
      <c r="A119" s="292" t="s">
        <v>15474</v>
      </c>
      <c r="B119" s="293" t="s">
        <v>1126</v>
      </c>
      <c r="C119" s="293" t="s">
        <v>15473</v>
      </c>
      <c r="D119" s="293" t="s">
        <v>15473</v>
      </c>
      <c r="E119" s="293" t="s">
        <v>15850</v>
      </c>
      <c r="F119" s="293" t="s">
        <v>15474</v>
      </c>
      <c r="G119" s="293"/>
      <c r="H119" s="293"/>
      <c r="I119" s="293" t="s">
        <v>8263</v>
      </c>
      <c r="J119" s="293" t="s">
        <v>8263</v>
      </c>
      <c r="K119" s="293"/>
      <c r="L119" s="293"/>
      <c r="M119" s="293"/>
      <c r="N119" s="293"/>
      <c r="O119" s="293"/>
      <c r="P119" s="293"/>
      <c r="Q119" s="293"/>
      <c r="R119" s="182"/>
      <c r="S119" s="181"/>
      <c r="T119" s="181"/>
      <c r="U119" s="201"/>
      <c r="V119" s="226"/>
      <c r="AB119" s="228" t="str">
        <f t="shared" si="5"/>
        <v>TinDS Myanmar</v>
      </c>
    </row>
    <row r="120" spans="1:28" s="227" customFormat="1" ht="25.5" customHeight="1">
      <c r="A120" s="292" t="s">
        <v>15491</v>
      </c>
      <c r="B120" s="293" t="s">
        <v>1126</v>
      </c>
      <c r="C120" s="293" t="s">
        <v>15490</v>
      </c>
      <c r="D120" s="293" t="s">
        <v>15490</v>
      </c>
      <c r="E120" s="293" t="s">
        <v>15810</v>
      </c>
      <c r="F120" s="293" t="s">
        <v>15491</v>
      </c>
      <c r="G120" s="293"/>
      <c r="H120" s="293"/>
      <c r="I120" s="293" t="s">
        <v>1767</v>
      </c>
      <c r="J120" s="293" t="s">
        <v>12852</v>
      </c>
      <c r="K120" s="293"/>
      <c r="L120" s="293"/>
      <c r="M120" s="293"/>
      <c r="N120" s="293"/>
      <c r="O120" s="293"/>
      <c r="P120" s="293"/>
      <c r="Q120" s="293"/>
      <c r="R120" s="182"/>
      <c r="S120" s="181"/>
      <c r="T120" s="181"/>
      <c r="U120" s="201"/>
      <c r="V120" s="226"/>
      <c r="AB120" s="228" t="str">
        <f t="shared" si="5"/>
        <v>TinPT Putera Sarana Shakti (PT PSS)</v>
      </c>
    </row>
    <row r="121" spans="1:28" s="227" customFormat="1" ht="20.25" customHeight="1">
      <c r="A121" s="292" t="s">
        <v>15860</v>
      </c>
      <c r="B121" s="293" t="s">
        <v>1126</v>
      </c>
      <c r="C121" s="293" t="s">
        <v>15861</v>
      </c>
      <c r="D121" s="293"/>
      <c r="E121" s="293" t="s">
        <v>1101</v>
      </c>
      <c r="F121" s="293" t="s">
        <v>15860</v>
      </c>
      <c r="G121" s="293" t="s">
        <v>13240</v>
      </c>
      <c r="H121" s="293"/>
      <c r="I121" s="293"/>
      <c r="J121" s="293"/>
      <c r="K121" s="293"/>
      <c r="L121" s="293"/>
      <c r="M121" s="293"/>
      <c r="N121" s="293"/>
      <c r="O121" s="293"/>
      <c r="P121" s="293"/>
      <c r="Q121" s="293"/>
      <c r="R121" s="182"/>
      <c r="S121" s="181"/>
      <c r="T121" s="181"/>
      <c r="U121" s="201"/>
      <c r="V121" s="226"/>
      <c r="AB121" s="228" t="str">
        <f t="shared" ref="AB121:AB134" si="6">B121&amp;C121</f>
        <v>TinPT Rajehan Ariq</v>
      </c>
    </row>
    <row r="122" spans="1:28" s="227" customFormat="1" ht="25.5" customHeight="1">
      <c r="A122" s="292" t="s">
        <v>393</v>
      </c>
      <c r="B122" s="293" t="s">
        <v>1128</v>
      </c>
      <c r="C122" s="293" t="s">
        <v>392</v>
      </c>
      <c r="D122" s="293"/>
      <c r="E122" s="293" t="s">
        <v>1096</v>
      </c>
      <c r="F122" s="293" t="s">
        <v>393</v>
      </c>
      <c r="G122" s="293" t="s">
        <v>13240</v>
      </c>
      <c r="H122" s="293"/>
      <c r="I122" s="293" t="s">
        <v>1773</v>
      </c>
      <c r="J122" s="293" t="s">
        <v>13619</v>
      </c>
      <c r="K122" s="293"/>
      <c r="L122" s="293"/>
      <c r="M122" s="293"/>
      <c r="N122" s="293"/>
      <c r="O122" s="293"/>
      <c r="P122" s="293"/>
      <c r="Q122" s="293"/>
      <c r="R122" s="182"/>
      <c r="S122" s="181"/>
      <c r="T122" s="181"/>
      <c r="U122" s="201"/>
      <c r="V122" s="226"/>
      <c r="AB122" s="228" t="str">
        <f t="shared" si="6"/>
        <v>TungstenGanzhou Seadragon W &amp; Mo Co., Ltd.</v>
      </c>
    </row>
    <row r="123" spans="1:28" s="227" customFormat="1" ht="20.25" customHeight="1">
      <c r="A123" s="292" t="s">
        <v>796</v>
      </c>
      <c r="B123" s="293" t="s">
        <v>1128</v>
      </c>
      <c r="C123" s="293" t="s">
        <v>149</v>
      </c>
      <c r="D123" s="293"/>
      <c r="E123" s="293" t="s">
        <v>1096</v>
      </c>
      <c r="F123" s="293" t="s">
        <v>796</v>
      </c>
      <c r="G123" s="293" t="s">
        <v>13240</v>
      </c>
      <c r="H123" s="293"/>
      <c r="I123" s="293" t="s">
        <v>1773</v>
      </c>
      <c r="J123" s="293" t="s">
        <v>13619</v>
      </c>
      <c r="K123" s="293"/>
      <c r="L123" s="293"/>
      <c r="M123" s="293"/>
      <c r="N123" s="293"/>
      <c r="O123" s="293"/>
      <c r="P123" s="293"/>
      <c r="Q123" s="293"/>
      <c r="R123" s="182"/>
      <c r="S123" s="181"/>
      <c r="T123" s="181"/>
      <c r="U123" s="201"/>
      <c r="V123" s="226"/>
      <c r="AB123" s="228" t="str">
        <f t="shared" si="6"/>
        <v>TungstenGanzhou Huaxing Tungsten Products Co., Ltd.</v>
      </c>
    </row>
    <row r="124" spans="1:28" s="227" customFormat="1" ht="25.5" customHeight="1">
      <c r="A124" s="182" t="s">
        <v>666</v>
      </c>
      <c r="B124" s="182" t="s">
        <v>1125</v>
      </c>
      <c r="C124" s="186" t="s">
        <v>53</v>
      </c>
      <c r="D124" s="230"/>
      <c r="E124" s="182" t="s">
        <v>1103</v>
      </c>
      <c r="F124" s="182" t="s">
        <v>666</v>
      </c>
      <c r="G124" s="182" t="s">
        <v>13240</v>
      </c>
      <c r="H124" s="183"/>
      <c r="I124" s="184" t="s">
        <v>1569</v>
      </c>
      <c r="J124" s="184" t="s">
        <v>6470</v>
      </c>
      <c r="K124" s="224"/>
      <c r="L124" s="293"/>
      <c r="M124" s="293"/>
      <c r="N124" s="293"/>
      <c r="O124" s="293"/>
      <c r="P124" s="293"/>
      <c r="Q124" s="293"/>
      <c r="R124" s="182"/>
      <c r="S124" s="181"/>
      <c r="T124" s="181"/>
      <c r="U124" s="201"/>
      <c r="V124" s="226"/>
      <c r="AB124" s="228" t="str">
        <f t="shared" si="6"/>
        <v>GoldChimet S.p.A.</v>
      </c>
    </row>
    <row r="125" spans="1:28" s="227" customFormat="1" ht="20.25" customHeight="1">
      <c r="A125" s="182" t="s">
        <v>705</v>
      </c>
      <c r="B125" s="182" t="s">
        <v>1125</v>
      </c>
      <c r="C125" s="186" t="s">
        <v>1162</v>
      </c>
      <c r="D125" s="182"/>
      <c r="E125" s="182" t="s">
        <v>1094</v>
      </c>
      <c r="F125" s="182" t="s">
        <v>705</v>
      </c>
      <c r="G125" s="182" t="s">
        <v>13240</v>
      </c>
      <c r="H125" s="183"/>
      <c r="I125" s="184" t="s">
        <v>1622</v>
      </c>
      <c r="J125" s="184" t="s">
        <v>1623</v>
      </c>
      <c r="K125" s="224"/>
      <c r="L125" s="293"/>
      <c r="M125" s="293"/>
      <c r="N125" s="293"/>
      <c r="O125" s="293"/>
      <c r="P125" s="293"/>
      <c r="Q125" s="293"/>
      <c r="R125" s="182"/>
      <c r="S125" s="181"/>
      <c r="T125" s="181"/>
      <c r="U125" s="201"/>
      <c r="V125" s="226"/>
      <c r="AB125" s="228" t="str">
        <f t="shared" si="6"/>
        <v>GoldMetalor Switzerland</v>
      </c>
    </row>
    <row r="126" spans="1:28" s="227" customFormat="1" ht="20.25" customHeight="1">
      <c r="A126" s="182" t="s">
        <v>703</v>
      </c>
      <c r="B126" s="182" t="s">
        <v>1125</v>
      </c>
      <c r="C126" s="186" t="s">
        <v>2150</v>
      </c>
      <c r="D126" s="182"/>
      <c r="E126" s="182" t="s">
        <v>1096</v>
      </c>
      <c r="F126" s="182" t="s">
        <v>703</v>
      </c>
      <c r="G126" s="182" t="s">
        <v>13240</v>
      </c>
      <c r="H126" s="183"/>
      <c r="I126" s="184" t="s">
        <v>1621</v>
      </c>
      <c r="J126" s="184" t="s">
        <v>15871</v>
      </c>
      <c r="K126" s="224"/>
      <c r="L126" s="293"/>
      <c r="M126" s="293"/>
      <c r="N126" s="293"/>
      <c r="O126" s="293"/>
      <c r="P126" s="293"/>
      <c r="Q126" s="293"/>
      <c r="R126" s="182"/>
      <c r="S126" s="181"/>
      <c r="T126" s="181"/>
      <c r="U126" s="201"/>
      <c r="V126" s="226"/>
      <c r="AB126" s="228" t="str">
        <f t="shared" si="6"/>
        <v>GoldMetalor Technologies (Hong Kong) Ltd.</v>
      </c>
    </row>
    <row r="127" spans="1:28" s="227" customFormat="1" ht="25.5" customHeight="1">
      <c r="A127" s="182" t="s">
        <v>704</v>
      </c>
      <c r="B127" s="182" t="s">
        <v>1125</v>
      </c>
      <c r="C127" s="186" t="s">
        <v>2151</v>
      </c>
      <c r="D127" s="182"/>
      <c r="E127" s="182" t="s">
        <v>882</v>
      </c>
      <c r="F127" s="182" t="s">
        <v>704</v>
      </c>
      <c r="G127" s="182" t="s">
        <v>13240</v>
      </c>
      <c r="H127" s="183"/>
      <c r="I127" s="184" t="s">
        <v>12723</v>
      </c>
      <c r="J127" s="184" t="s">
        <v>10295</v>
      </c>
      <c r="K127" s="224"/>
      <c r="L127" s="293"/>
      <c r="M127" s="293"/>
      <c r="N127" s="293"/>
      <c r="O127" s="293"/>
      <c r="P127" s="293"/>
      <c r="Q127" s="293"/>
      <c r="R127" s="182"/>
      <c r="S127" s="181"/>
      <c r="T127" s="181"/>
      <c r="U127" s="201"/>
      <c r="V127" s="226"/>
      <c r="AB127" s="228" t="str">
        <f t="shared" si="6"/>
        <v>GoldMetalor Technologies (Singapore) Pte., Ltd.</v>
      </c>
    </row>
    <row r="128" spans="1:28" s="227" customFormat="1" ht="25.5" customHeight="1">
      <c r="A128" s="182" t="s">
        <v>1620</v>
      </c>
      <c r="B128" s="182" t="s">
        <v>1125</v>
      </c>
      <c r="C128" s="186" t="s">
        <v>1619</v>
      </c>
      <c r="D128" s="182"/>
      <c r="E128" s="182" t="s">
        <v>1096</v>
      </c>
      <c r="F128" s="182" t="s">
        <v>1620</v>
      </c>
      <c r="G128" s="182" t="s">
        <v>13240</v>
      </c>
      <c r="H128" s="183"/>
      <c r="I128" s="184" t="s">
        <v>2512</v>
      </c>
      <c r="J128" s="184" t="s">
        <v>13632</v>
      </c>
      <c r="K128" s="224"/>
      <c r="L128" s="293"/>
      <c r="M128" s="293"/>
      <c r="N128" s="293"/>
      <c r="O128" s="293"/>
      <c r="P128" s="293"/>
      <c r="Q128" s="293"/>
      <c r="R128" s="182"/>
      <c r="S128" s="181"/>
      <c r="T128" s="181"/>
      <c r="U128" s="201"/>
      <c r="V128" s="226"/>
      <c r="AB128" s="228" t="str">
        <f t="shared" si="6"/>
        <v>GoldMetalor Technologies (Suzhou) Ltd.</v>
      </c>
    </row>
    <row r="129" spans="1:28" s="227" customFormat="1" ht="20.25" customHeight="1">
      <c r="A129" s="182" t="s">
        <v>705</v>
      </c>
      <c r="B129" s="182" t="s">
        <v>1125</v>
      </c>
      <c r="C129" s="186" t="s">
        <v>2305</v>
      </c>
      <c r="D129" s="182"/>
      <c r="E129" s="182" t="s">
        <v>1094</v>
      </c>
      <c r="F129" s="182" t="s">
        <v>705</v>
      </c>
      <c r="G129" s="182" t="s">
        <v>13240</v>
      </c>
      <c r="H129" s="183"/>
      <c r="I129" s="184" t="s">
        <v>1622</v>
      </c>
      <c r="J129" s="184" t="s">
        <v>1623</v>
      </c>
      <c r="K129" s="224"/>
      <c r="L129" s="293"/>
      <c r="M129" s="293"/>
      <c r="N129" s="293"/>
      <c r="O129" s="293"/>
      <c r="P129" s="293"/>
      <c r="Q129" s="293"/>
      <c r="R129" s="182"/>
      <c r="S129" s="181"/>
      <c r="T129" s="181"/>
      <c r="U129" s="201"/>
      <c r="V129" s="226"/>
      <c r="AB129" s="228" t="str">
        <f t="shared" si="6"/>
        <v>GoldMetalor Technologies S.A.</v>
      </c>
    </row>
    <row r="130" spans="1:28" s="227" customFormat="1" ht="25.5" customHeight="1">
      <c r="A130" s="182" t="s">
        <v>706</v>
      </c>
      <c r="B130" s="182" t="s">
        <v>1125</v>
      </c>
      <c r="C130" s="186" t="s">
        <v>1224</v>
      </c>
      <c r="D130" s="182"/>
      <c r="E130" s="182" t="s">
        <v>2432</v>
      </c>
      <c r="F130" s="182" t="s">
        <v>706</v>
      </c>
      <c r="G130" s="182" t="s">
        <v>13240</v>
      </c>
      <c r="H130" s="183"/>
      <c r="I130" s="184" t="s">
        <v>1624</v>
      </c>
      <c r="J130" s="184" t="s">
        <v>1625</v>
      </c>
      <c r="K130" s="224"/>
      <c r="L130" s="293"/>
      <c r="M130" s="293"/>
      <c r="N130" s="293"/>
      <c r="O130" s="293"/>
      <c r="P130" s="293"/>
      <c r="Q130" s="293"/>
      <c r="R130" s="182"/>
      <c r="S130" s="181"/>
      <c r="T130" s="181"/>
      <c r="U130" s="201"/>
      <c r="V130" s="226"/>
      <c r="AB130" s="228" t="str">
        <f t="shared" si="6"/>
        <v>GoldMetalor USA Refining Corporation</v>
      </c>
    </row>
    <row r="131" spans="1:28" s="227" customFormat="1" ht="25.5" customHeight="1">
      <c r="A131" s="314"/>
      <c r="B131" s="313"/>
      <c r="C131" s="312"/>
      <c r="D131" s="311"/>
      <c r="E131" s="313"/>
      <c r="F131" s="313"/>
      <c r="G131" s="313"/>
      <c r="H131" s="310"/>
      <c r="I131" s="309"/>
      <c r="J131" s="309"/>
      <c r="K131" s="308"/>
      <c r="L131" s="308"/>
      <c r="M131" s="308"/>
      <c r="N131" s="308"/>
      <c r="O131" s="308"/>
      <c r="P131" s="309"/>
      <c r="Q131" s="307"/>
      <c r="R131" s="182"/>
      <c r="S131" s="181"/>
      <c r="T131" s="181"/>
      <c r="U131" s="201"/>
      <c r="V131" s="226"/>
      <c r="AB131" s="228" t="str">
        <f t="shared" si="6"/>
        <v/>
      </c>
    </row>
    <row r="132" spans="1:28" s="227" customFormat="1" ht="20.25" customHeight="1">
      <c r="A132" s="314"/>
      <c r="B132" s="313"/>
      <c r="C132" s="312"/>
      <c r="D132" s="311"/>
      <c r="E132" s="313"/>
      <c r="F132" s="313"/>
      <c r="G132" s="313"/>
      <c r="H132" s="310"/>
      <c r="I132" s="309"/>
      <c r="J132" s="309"/>
      <c r="K132" s="308"/>
      <c r="L132" s="308"/>
      <c r="M132" s="308"/>
      <c r="N132" s="308"/>
      <c r="O132" s="308"/>
      <c r="P132" s="309"/>
      <c r="Q132" s="307"/>
      <c r="R132" s="182"/>
      <c r="S132" s="181"/>
      <c r="T132" s="181"/>
      <c r="U132" s="201"/>
      <c r="V132" s="226"/>
      <c r="AB132" s="228" t="str">
        <f t="shared" si="6"/>
        <v/>
      </c>
    </row>
    <row r="133" spans="1:28" s="227" customFormat="1" ht="20.25" customHeight="1">
      <c r="A133" s="314"/>
      <c r="B133" s="313"/>
      <c r="C133" s="312"/>
      <c r="D133" s="311"/>
      <c r="E133" s="313"/>
      <c r="F133" s="313"/>
      <c r="G133" s="313"/>
      <c r="H133" s="310"/>
      <c r="I133" s="309"/>
      <c r="J133" s="309"/>
      <c r="K133" s="308"/>
      <c r="L133" s="308"/>
      <c r="M133" s="308"/>
      <c r="N133" s="308"/>
      <c r="O133" s="308"/>
      <c r="P133" s="309"/>
      <c r="Q133" s="307"/>
      <c r="R133" s="182"/>
      <c r="S133" s="181"/>
      <c r="T133" s="181"/>
      <c r="U133" s="201"/>
      <c r="V133" s="226"/>
      <c r="AB133" s="228" t="str">
        <f t="shared" si="6"/>
        <v/>
      </c>
    </row>
    <row r="134" spans="1:28" s="227" customFormat="1" ht="20.25" customHeight="1">
      <c r="A134" s="314"/>
      <c r="B134" s="313"/>
      <c r="C134" s="312"/>
      <c r="D134" s="311"/>
      <c r="E134" s="313"/>
      <c r="F134" s="313"/>
      <c r="G134" s="313"/>
      <c r="H134" s="310"/>
      <c r="I134" s="309"/>
      <c r="J134" s="309"/>
      <c r="K134" s="308"/>
      <c r="L134" s="308"/>
      <c r="M134" s="308"/>
      <c r="N134" s="308"/>
      <c r="O134" s="308"/>
      <c r="P134" s="309"/>
      <c r="Q134" s="307"/>
      <c r="R134" s="182"/>
      <c r="S134" s="181"/>
      <c r="T134" s="181"/>
      <c r="U134" s="201"/>
      <c r="V134" s="226"/>
      <c r="AB134" s="228" t="str">
        <f t="shared" si="6"/>
        <v/>
      </c>
    </row>
    <row r="135" spans="1:28" s="227" customFormat="1" ht="25.5" customHeight="1">
      <c r="A135" s="314"/>
      <c r="B135" s="313"/>
      <c r="C135" s="312"/>
      <c r="D135" s="311"/>
      <c r="E135" s="313"/>
      <c r="F135" s="313"/>
      <c r="G135" s="313"/>
      <c r="H135" s="310"/>
      <c r="I135" s="309"/>
      <c r="J135" s="309"/>
      <c r="K135" s="308"/>
      <c r="L135" s="308"/>
      <c r="M135" s="308"/>
      <c r="N135" s="308"/>
      <c r="O135" s="308"/>
      <c r="P135" s="309"/>
      <c r="Q135" s="307"/>
      <c r="R135" s="182"/>
      <c r="S135" s="181"/>
      <c r="T135" s="181"/>
      <c r="U135" s="201"/>
      <c r="V135" s="226"/>
      <c r="AB135" s="228" t="str">
        <f t="shared" ref="AB135:AB165" si="7">B135&amp;C135</f>
        <v/>
      </c>
    </row>
    <row r="136" spans="1:28" s="227" customFormat="1" ht="20.25" customHeight="1">
      <c r="A136" s="314"/>
      <c r="B136" s="313"/>
      <c r="C136" s="312"/>
      <c r="D136" s="311"/>
      <c r="E136" s="313"/>
      <c r="F136" s="313"/>
      <c r="G136" s="313"/>
      <c r="H136" s="310"/>
      <c r="I136" s="309"/>
      <c r="J136" s="309"/>
      <c r="K136" s="308"/>
      <c r="L136" s="308"/>
      <c r="M136" s="308"/>
      <c r="N136" s="308"/>
      <c r="O136" s="308"/>
      <c r="P136" s="309"/>
      <c r="Q136" s="307"/>
      <c r="R136" s="182"/>
      <c r="S136" s="181"/>
      <c r="T136" s="181"/>
      <c r="U136" s="201"/>
      <c r="V136" s="226"/>
      <c r="AB136" s="228" t="str">
        <f t="shared" si="7"/>
        <v/>
      </c>
    </row>
    <row r="137" spans="1:28" s="227" customFormat="1" ht="20.25" customHeight="1">
      <c r="A137" s="314"/>
      <c r="B137" s="313"/>
      <c r="C137" s="312"/>
      <c r="D137" s="311"/>
      <c r="E137" s="313"/>
      <c r="F137" s="313"/>
      <c r="G137" s="313"/>
      <c r="H137" s="310"/>
      <c r="I137" s="309"/>
      <c r="J137" s="309"/>
      <c r="K137" s="308"/>
      <c r="L137" s="308"/>
      <c r="M137" s="308"/>
      <c r="N137" s="308"/>
      <c r="O137" s="308"/>
      <c r="P137" s="309"/>
      <c r="Q137" s="307"/>
      <c r="R137" s="182"/>
      <c r="S137" s="181"/>
      <c r="T137" s="181"/>
      <c r="U137" s="201"/>
      <c r="V137" s="226"/>
      <c r="AB137" s="228" t="str">
        <f t="shared" si="7"/>
        <v/>
      </c>
    </row>
    <row r="138" spans="1:28" s="227" customFormat="1" ht="38.25" customHeight="1">
      <c r="A138" s="306"/>
      <c r="B138" s="313"/>
      <c r="C138" s="312"/>
      <c r="D138" s="313"/>
      <c r="E138" s="313"/>
      <c r="F138" s="313"/>
      <c r="G138" s="313"/>
      <c r="H138" s="310"/>
      <c r="I138" s="309"/>
      <c r="J138" s="309"/>
      <c r="K138" s="308"/>
      <c r="L138" s="308"/>
      <c r="M138" s="308"/>
      <c r="N138" s="308"/>
      <c r="O138" s="308"/>
      <c r="P138" s="309"/>
      <c r="Q138" s="307"/>
      <c r="R138" s="182"/>
      <c r="S138" s="181"/>
      <c r="T138" s="181"/>
      <c r="U138" s="201"/>
      <c r="V138" s="226"/>
      <c r="AB138" s="228" t="str">
        <f t="shared" si="7"/>
        <v/>
      </c>
    </row>
    <row r="139" spans="1:28" s="227" customFormat="1" ht="25.5" customHeight="1">
      <c r="A139" s="314"/>
      <c r="B139" s="313"/>
      <c r="C139" s="312"/>
      <c r="D139" s="311"/>
      <c r="E139" s="313"/>
      <c r="F139" s="313"/>
      <c r="G139" s="313"/>
      <c r="H139" s="310"/>
      <c r="I139" s="309"/>
      <c r="J139" s="309"/>
      <c r="K139" s="308"/>
      <c r="L139" s="308"/>
      <c r="M139" s="308"/>
      <c r="N139" s="308"/>
      <c r="O139" s="308"/>
      <c r="P139" s="309"/>
      <c r="Q139" s="307"/>
      <c r="R139" s="182"/>
      <c r="S139" s="181"/>
      <c r="T139" s="181"/>
      <c r="U139" s="201"/>
      <c r="V139" s="226"/>
      <c r="AB139" s="228" t="str">
        <f t="shared" si="7"/>
        <v/>
      </c>
    </row>
    <row r="140" spans="1:28" s="227" customFormat="1" ht="25.5" customHeight="1">
      <c r="A140" s="314"/>
      <c r="B140" s="313"/>
      <c r="C140" s="312"/>
      <c r="D140" s="311"/>
      <c r="E140" s="313"/>
      <c r="F140" s="313"/>
      <c r="G140" s="313"/>
      <c r="H140" s="310"/>
      <c r="I140" s="309"/>
      <c r="J140" s="309"/>
      <c r="K140" s="308"/>
      <c r="L140" s="308"/>
      <c r="M140" s="308"/>
      <c r="N140" s="308"/>
      <c r="O140" s="308"/>
      <c r="P140" s="309"/>
      <c r="Q140" s="307"/>
      <c r="R140" s="182"/>
      <c r="S140" s="181"/>
      <c r="T140" s="181"/>
      <c r="U140" s="201"/>
      <c r="V140" s="226"/>
      <c r="AB140" s="228" t="str">
        <f t="shared" si="7"/>
        <v/>
      </c>
    </row>
    <row r="141" spans="1:28" s="227" customFormat="1" ht="38.25" customHeight="1">
      <c r="A141" s="314"/>
      <c r="B141" s="313"/>
      <c r="C141" s="312"/>
      <c r="D141" s="311"/>
      <c r="E141" s="313"/>
      <c r="F141" s="313"/>
      <c r="G141" s="313"/>
      <c r="H141" s="310"/>
      <c r="I141" s="309"/>
      <c r="J141" s="309"/>
      <c r="K141" s="308"/>
      <c r="L141" s="308"/>
      <c r="M141" s="308"/>
      <c r="N141" s="308"/>
      <c r="O141" s="308"/>
      <c r="P141" s="309"/>
      <c r="Q141" s="307"/>
      <c r="R141" s="182"/>
      <c r="S141" s="181"/>
      <c r="T141" s="181"/>
      <c r="U141" s="201"/>
      <c r="V141" s="226"/>
      <c r="AB141" s="228" t="str">
        <f t="shared" si="7"/>
        <v/>
      </c>
    </row>
    <row r="142" spans="1:28" s="227" customFormat="1" ht="20.25" customHeight="1">
      <c r="A142" s="314"/>
      <c r="B142" s="313"/>
      <c r="C142" s="312"/>
      <c r="D142" s="311"/>
      <c r="E142" s="313"/>
      <c r="F142" s="313"/>
      <c r="G142" s="313"/>
      <c r="H142" s="310"/>
      <c r="I142" s="309"/>
      <c r="J142" s="309"/>
      <c r="K142" s="308"/>
      <c r="L142" s="308"/>
      <c r="M142" s="308"/>
      <c r="N142" s="308"/>
      <c r="O142" s="308"/>
      <c r="P142" s="309"/>
      <c r="Q142" s="307"/>
      <c r="R142" s="182"/>
      <c r="S142" s="181"/>
      <c r="T142" s="181"/>
      <c r="U142" s="201"/>
      <c r="V142" s="226"/>
      <c r="AB142" s="228" t="str">
        <f t="shared" si="7"/>
        <v/>
      </c>
    </row>
    <row r="143" spans="1:28" s="227" customFormat="1" ht="20.25" customHeight="1">
      <c r="A143" s="314"/>
      <c r="B143" s="313"/>
      <c r="C143" s="312"/>
      <c r="D143" s="311"/>
      <c r="E143" s="313"/>
      <c r="F143" s="313"/>
      <c r="G143" s="313"/>
      <c r="H143" s="310"/>
      <c r="I143" s="309"/>
      <c r="J143" s="309"/>
      <c r="K143" s="308"/>
      <c r="L143" s="308"/>
      <c r="M143" s="308"/>
      <c r="N143" s="308"/>
      <c r="O143" s="308"/>
      <c r="P143" s="309"/>
      <c r="Q143" s="307"/>
      <c r="R143" s="182"/>
      <c r="S143" s="181"/>
      <c r="T143" s="181"/>
      <c r="U143" s="201"/>
      <c r="V143" s="226"/>
      <c r="AB143" s="228" t="str">
        <f t="shared" si="7"/>
        <v/>
      </c>
    </row>
    <row r="144" spans="1:28" s="227" customFormat="1" ht="20.25" customHeight="1">
      <c r="A144" s="314"/>
      <c r="B144" s="313"/>
      <c r="C144" s="312"/>
      <c r="D144" s="311"/>
      <c r="E144" s="313"/>
      <c r="F144" s="313"/>
      <c r="G144" s="313"/>
      <c r="H144" s="310"/>
      <c r="I144" s="309"/>
      <c r="J144" s="309"/>
      <c r="K144" s="308"/>
      <c r="L144" s="308"/>
      <c r="M144" s="308"/>
      <c r="N144" s="308"/>
      <c r="O144" s="308"/>
      <c r="P144" s="309"/>
      <c r="Q144" s="307"/>
      <c r="R144" s="182"/>
      <c r="S144" s="181"/>
      <c r="T144" s="181"/>
      <c r="U144" s="201"/>
      <c r="V144" s="226"/>
      <c r="AB144" s="228" t="str">
        <f t="shared" si="7"/>
        <v/>
      </c>
    </row>
    <row r="145" spans="1:28" s="227" customFormat="1" ht="20.25" customHeight="1">
      <c r="A145" s="306"/>
      <c r="B145" s="313"/>
      <c r="C145" s="312"/>
      <c r="D145" s="313"/>
      <c r="E145" s="313"/>
      <c r="F145" s="313"/>
      <c r="G145" s="313"/>
      <c r="H145" s="310"/>
      <c r="I145" s="309"/>
      <c r="J145" s="309"/>
      <c r="K145" s="308"/>
      <c r="L145" s="308"/>
      <c r="M145" s="308"/>
      <c r="N145" s="308"/>
      <c r="O145" s="308"/>
      <c r="P145" s="309"/>
      <c r="Q145" s="307"/>
      <c r="R145" s="182"/>
      <c r="S145" s="181"/>
      <c r="T145" s="181"/>
      <c r="U145" s="201"/>
      <c r="V145" s="226"/>
      <c r="AB145" s="228" t="str">
        <f t="shared" si="7"/>
        <v/>
      </c>
    </row>
    <row r="146" spans="1:28" s="227" customFormat="1" ht="20.25" customHeight="1">
      <c r="A146" s="314"/>
      <c r="B146" s="313"/>
      <c r="C146" s="312"/>
      <c r="D146" s="311"/>
      <c r="E146" s="313"/>
      <c r="F146" s="313"/>
      <c r="G146" s="313"/>
      <c r="H146" s="310"/>
      <c r="I146" s="309"/>
      <c r="J146" s="309"/>
      <c r="K146" s="308"/>
      <c r="L146" s="308"/>
      <c r="M146" s="308"/>
      <c r="N146" s="308"/>
      <c r="O146" s="308"/>
      <c r="P146" s="309"/>
      <c r="Q146" s="307"/>
      <c r="R146" s="182"/>
      <c r="S146" s="181"/>
      <c r="T146" s="181"/>
      <c r="U146" s="201"/>
      <c r="V146" s="226"/>
      <c r="AB146" s="228" t="str">
        <f t="shared" si="7"/>
        <v/>
      </c>
    </row>
    <row r="147" spans="1:28" s="227" customFormat="1" ht="25.5" customHeight="1">
      <c r="A147" s="314"/>
      <c r="B147" s="313"/>
      <c r="C147" s="312"/>
      <c r="D147" s="311"/>
      <c r="E147" s="313"/>
      <c r="F147" s="313"/>
      <c r="G147" s="313"/>
      <c r="H147" s="310"/>
      <c r="I147" s="309"/>
      <c r="J147" s="309"/>
      <c r="K147" s="308"/>
      <c r="L147" s="308"/>
      <c r="M147" s="308"/>
      <c r="N147" s="308"/>
      <c r="O147" s="308"/>
      <c r="P147" s="309"/>
      <c r="Q147" s="307"/>
      <c r="R147" s="182"/>
      <c r="S147" s="181"/>
      <c r="T147" s="181"/>
      <c r="U147" s="201"/>
      <c r="V147" s="226"/>
      <c r="AB147" s="228" t="str">
        <f t="shared" si="7"/>
        <v/>
      </c>
    </row>
    <row r="148" spans="1:28" s="227" customFormat="1" ht="25.5" customHeight="1">
      <c r="A148" s="314"/>
      <c r="B148" s="313"/>
      <c r="C148" s="312"/>
      <c r="D148" s="311"/>
      <c r="E148" s="313"/>
      <c r="F148" s="313"/>
      <c r="G148" s="313"/>
      <c r="H148" s="310"/>
      <c r="I148" s="309"/>
      <c r="J148" s="309"/>
      <c r="K148" s="308"/>
      <c r="L148" s="308"/>
      <c r="M148" s="308"/>
      <c r="N148" s="308"/>
      <c r="O148" s="308"/>
      <c r="P148" s="309"/>
      <c r="Q148" s="307"/>
      <c r="R148" s="182"/>
      <c r="S148" s="181"/>
      <c r="T148" s="181"/>
      <c r="U148" s="201"/>
      <c r="V148" s="226"/>
      <c r="AB148" s="228" t="str">
        <f t="shared" si="7"/>
        <v/>
      </c>
    </row>
    <row r="149" spans="1:28" s="227" customFormat="1" ht="20.25" customHeight="1">
      <c r="A149" s="314"/>
      <c r="B149" s="313"/>
      <c r="C149" s="312"/>
      <c r="D149" s="311"/>
      <c r="E149" s="313"/>
      <c r="F149" s="313"/>
      <c r="G149" s="313"/>
      <c r="H149" s="310"/>
      <c r="I149" s="309"/>
      <c r="J149" s="309"/>
      <c r="K149" s="308"/>
      <c r="L149" s="308"/>
      <c r="M149" s="308"/>
      <c r="N149" s="308"/>
      <c r="O149" s="308"/>
      <c r="P149" s="309"/>
      <c r="Q149" s="307"/>
      <c r="R149" s="182"/>
      <c r="S149" s="181"/>
      <c r="T149" s="181"/>
      <c r="U149" s="201"/>
      <c r="V149" s="226"/>
      <c r="AB149" s="228" t="str">
        <f t="shared" si="7"/>
        <v/>
      </c>
    </row>
    <row r="150" spans="1:28" s="227" customFormat="1" ht="25.5" customHeight="1">
      <c r="A150" s="314"/>
      <c r="B150" s="313"/>
      <c r="C150" s="312"/>
      <c r="D150" s="311"/>
      <c r="E150" s="313"/>
      <c r="F150" s="313"/>
      <c r="G150" s="313"/>
      <c r="H150" s="310"/>
      <c r="I150" s="309"/>
      <c r="J150" s="309"/>
      <c r="K150" s="308"/>
      <c r="L150" s="308"/>
      <c r="M150" s="308"/>
      <c r="N150" s="308"/>
      <c r="O150" s="308"/>
      <c r="P150" s="309"/>
      <c r="Q150" s="307"/>
      <c r="R150" s="182"/>
      <c r="S150" s="181"/>
      <c r="T150" s="181"/>
      <c r="U150" s="201"/>
      <c r="V150" s="226"/>
      <c r="AB150" s="228" t="str">
        <f t="shared" si="7"/>
        <v/>
      </c>
    </row>
    <row r="151" spans="1:28" s="227" customFormat="1" ht="25.5" customHeight="1">
      <c r="A151" s="314"/>
      <c r="B151" s="313"/>
      <c r="C151" s="312"/>
      <c r="D151" s="311"/>
      <c r="E151" s="313"/>
      <c r="F151" s="313"/>
      <c r="G151" s="313"/>
      <c r="H151" s="310"/>
      <c r="I151" s="309"/>
      <c r="J151" s="309"/>
      <c r="K151" s="308"/>
      <c r="L151" s="308"/>
      <c r="M151" s="308"/>
      <c r="N151" s="308"/>
      <c r="O151" s="308"/>
      <c r="P151" s="309"/>
      <c r="Q151" s="307"/>
      <c r="R151" s="182"/>
      <c r="S151" s="181"/>
      <c r="T151" s="181"/>
      <c r="U151" s="201"/>
      <c r="V151" s="226"/>
      <c r="AB151" s="228" t="str">
        <f t="shared" si="7"/>
        <v/>
      </c>
    </row>
    <row r="152" spans="1:28" s="227" customFormat="1" ht="25.5" customHeight="1">
      <c r="A152" s="314"/>
      <c r="B152" s="313"/>
      <c r="C152" s="312"/>
      <c r="D152" s="311"/>
      <c r="E152" s="313"/>
      <c r="F152" s="313"/>
      <c r="G152" s="313"/>
      <c r="H152" s="310"/>
      <c r="I152" s="309"/>
      <c r="J152" s="309"/>
      <c r="K152" s="308"/>
      <c r="L152" s="308"/>
      <c r="M152" s="308"/>
      <c r="N152" s="308"/>
      <c r="O152" s="308"/>
      <c r="P152" s="309"/>
      <c r="Q152" s="307"/>
      <c r="R152" s="182"/>
      <c r="S152" s="181"/>
      <c r="T152" s="181"/>
      <c r="U152" s="201"/>
      <c r="V152" s="226"/>
      <c r="AB152" s="228" t="str">
        <f t="shared" si="7"/>
        <v/>
      </c>
    </row>
    <row r="153" spans="1:28" s="227" customFormat="1" ht="25.5" customHeight="1">
      <c r="A153" s="314"/>
      <c r="B153" s="313"/>
      <c r="C153" s="312"/>
      <c r="D153" s="311"/>
      <c r="E153" s="313"/>
      <c r="F153" s="313"/>
      <c r="G153" s="313"/>
      <c r="H153" s="310"/>
      <c r="I153" s="309"/>
      <c r="J153" s="309"/>
      <c r="K153" s="308"/>
      <c r="L153" s="308"/>
      <c r="M153" s="308"/>
      <c r="N153" s="308"/>
      <c r="O153" s="308"/>
      <c r="P153" s="309"/>
      <c r="Q153" s="307"/>
      <c r="R153" s="182"/>
      <c r="S153" s="181"/>
      <c r="T153" s="181"/>
      <c r="U153" s="201"/>
      <c r="V153" s="226"/>
      <c r="AB153" s="228" t="str">
        <f t="shared" si="7"/>
        <v/>
      </c>
    </row>
    <row r="154" spans="1:28" s="227" customFormat="1" ht="25.5" customHeight="1">
      <c r="A154" s="314"/>
      <c r="B154" s="313"/>
      <c r="C154" s="312"/>
      <c r="D154" s="311"/>
      <c r="E154" s="313"/>
      <c r="F154" s="313"/>
      <c r="G154" s="313"/>
      <c r="H154" s="310"/>
      <c r="I154" s="309"/>
      <c r="J154" s="309"/>
      <c r="K154" s="308"/>
      <c r="L154" s="308"/>
      <c r="M154" s="308"/>
      <c r="N154" s="308"/>
      <c r="O154" s="308"/>
      <c r="P154" s="309"/>
      <c r="Q154" s="307"/>
      <c r="R154" s="182"/>
      <c r="S154" s="181"/>
      <c r="T154" s="181"/>
      <c r="U154" s="201"/>
      <c r="V154" s="226"/>
      <c r="AB154" s="228" t="str">
        <f t="shared" si="7"/>
        <v/>
      </c>
    </row>
    <row r="155" spans="1:28" s="227" customFormat="1" ht="20.25" customHeight="1">
      <c r="A155" s="314"/>
      <c r="B155" s="313"/>
      <c r="C155" s="312"/>
      <c r="D155" s="311"/>
      <c r="E155" s="313"/>
      <c r="F155" s="313"/>
      <c r="G155" s="313"/>
      <c r="H155" s="310"/>
      <c r="I155" s="309"/>
      <c r="J155" s="309"/>
      <c r="K155" s="308"/>
      <c r="L155" s="308"/>
      <c r="M155" s="308"/>
      <c r="N155" s="308"/>
      <c r="O155" s="308"/>
      <c r="P155" s="309"/>
      <c r="Q155" s="307"/>
      <c r="R155" s="182"/>
      <c r="S155" s="181"/>
      <c r="T155" s="181"/>
      <c r="U155" s="201"/>
      <c r="V155" s="226"/>
      <c r="AB155" s="228" t="str">
        <f t="shared" si="7"/>
        <v/>
      </c>
    </row>
    <row r="156" spans="1:28" s="227" customFormat="1" ht="20.25" customHeight="1">
      <c r="A156" s="314"/>
      <c r="B156" s="313"/>
      <c r="C156" s="312"/>
      <c r="D156" s="311"/>
      <c r="E156" s="313"/>
      <c r="F156" s="313"/>
      <c r="G156" s="313"/>
      <c r="H156" s="310"/>
      <c r="I156" s="309"/>
      <c r="J156" s="309"/>
      <c r="K156" s="308"/>
      <c r="L156" s="308"/>
      <c r="M156" s="308"/>
      <c r="N156" s="308"/>
      <c r="O156" s="308"/>
      <c r="P156" s="309"/>
      <c r="Q156" s="307"/>
      <c r="R156" s="182"/>
      <c r="S156" s="181"/>
      <c r="T156" s="181"/>
      <c r="U156" s="201"/>
      <c r="V156" s="226"/>
      <c r="AB156" s="228" t="str">
        <f t="shared" si="7"/>
        <v/>
      </c>
    </row>
    <row r="157" spans="1:28" s="227" customFormat="1" ht="20.25" customHeight="1">
      <c r="A157" s="305"/>
      <c r="B157" s="304"/>
      <c r="C157" s="308"/>
      <c r="D157" s="303"/>
      <c r="E157" s="304"/>
      <c r="F157" s="304"/>
      <c r="G157" s="304"/>
      <c r="H157" s="310"/>
      <c r="I157" s="309"/>
      <c r="J157" s="309"/>
      <c r="K157" s="308"/>
      <c r="L157" s="308"/>
      <c r="M157" s="308"/>
      <c r="N157" s="308"/>
      <c r="O157" s="308"/>
      <c r="P157" s="309"/>
      <c r="Q157" s="307"/>
      <c r="R157" s="182"/>
      <c r="S157" s="181"/>
      <c r="T157" s="181"/>
      <c r="U157" s="201"/>
      <c r="V157" s="226"/>
      <c r="AB157" s="228" t="str">
        <f t="shared" si="7"/>
        <v/>
      </c>
    </row>
    <row r="158" spans="1:28" s="227" customFormat="1" ht="25.5" customHeight="1">
      <c r="A158" s="305"/>
      <c r="B158" s="304"/>
      <c r="C158" s="308"/>
      <c r="D158" s="303"/>
      <c r="E158" s="304"/>
      <c r="F158" s="304"/>
      <c r="G158" s="304"/>
      <c r="H158" s="310"/>
      <c r="I158" s="309"/>
      <c r="J158" s="309"/>
      <c r="K158" s="308"/>
      <c r="L158" s="308"/>
      <c r="M158" s="308"/>
      <c r="N158" s="308"/>
      <c r="O158" s="308"/>
      <c r="P158" s="309"/>
      <c r="Q158" s="307"/>
      <c r="R158" s="182"/>
      <c r="S158" s="181"/>
      <c r="T158" s="181"/>
      <c r="U158" s="201"/>
      <c r="V158" s="226"/>
      <c r="AB158" s="228" t="str">
        <f t="shared" si="7"/>
        <v/>
      </c>
    </row>
    <row r="159" spans="1:28" s="227" customFormat="1" ht="25.5" customHeight="1">
      <c r="A159" s="305"/>
      <c r="B159" s="304"/>
      <c r="C159" s="308"/>
      <c r="D159" s="303"/>
      <c r="E159" s="304"/>
      <c r="F159" s="304"/>
      <c r="G159" s="304"/>
      <c r="H159" s="310"/>
      <c r="I159" s="309"/>
      <c r="J159" s="309"/>
      <c r="K159" s="308"/>
      <c r="L159" s="308"/>
      <c r="M159" s="308"/>
      <c r="N159" s="308"/>
      <c r="O159" s="308"/>
      <c r="P159" s="309"/>
      <c r="Q159" s="307"/>
      <c r="R159" s="182"/>
      <c r="S159" s="181"/>
      <c r="T159" s="181"/>
      <c r="U159" s="201"/>
      <c r="V159" s="226"/>
      <c r="AB159" s="228" t="str">
        <f t="shared" si="7"/>
        <v/>
      </c>
    </row>
    <row r="160" spans="1:28" s="227" customFormat="1" ht="20.25">
      <c r="A160" s="302"/>
      <c r="B160" s="301"/>
      <c r="C160" s="300"/>
      <c r="D160" s="303"/>
      <c r="E160" s="301"/>
      <c r="F160" s="301"/>
      <c r="G160" s="301"/>
      <c r="H160" s="299"/>
      <c r="I160" s="298"/>
      <c r="J160" s="298"/>
      <c r="K160" s="308"/>
      <c r="L160" s="308"/>
      <c r="M160" s="308"/>
      <c r="N160" s="308"/>
      <c r="O160" s="308"/>
      <c r="P160" s="309"/>
      <c r="Q160" s="307"/>
      <c r="R160" s="182"/>
      <c r="S160" s="181"/>
      <c r="T160" s="181"/>
      <c r="U160" s="201"/>
      <c r="V160" s="226"/>
      <c r="AB160" s="228" t="str">
        <f t="shared" si="7"/>
        <v/>
      </c>
    </row>
    <row r="161" spans="1:28" s="227" customFormat="1" ht="20.25">
      <c r="A161" s="302"/>
      <c r="B161" s="301"/>
      <c r="C161" s="300"/>
      <c r="D161" s="303"/>
      <c r="E161" s="301"/>
      <c r="F161" s="301"/>
      <c r="G161" s="301"/>
      <c r="H161" s="299"/>
      <c r="I161" s="298"/>
      <c r="J161" s="298"/>
      <c r="K161" s="308"/>
      <c r="L161" s="308"/>
      <c r="M161" s="308"/>
      <c r="N161" s="308"/>
      <c r="O161" s="308"/>
      <c r="P161" s="309"/>
      <c r="Q161" s="307"/>
      <c r="R161" s="182"/>
      <c r="S161" s="181"/>
      <c r="T161" s="181"/>
      <c r="U161" s="201"/>
      <c r="V161" s="226"/>
      <c r="AB161" s="228" t="str">
        <f t="shared" si="7"/>
        <v/>
      </c>
    </row>
    <row r="162" spans="1:28" s="227" customFormat="1" ht="20.25">
      <c r="A162" s="302"/>
      <c r="B162" s="301"/>
      <c r="C162" s="300"/>
      <c r="D162" s="303"/>
      <c r="E162" s="301"/>
      <c r="F162" s="301"/>
      <c r="G162" s="301"/>
      <c r="H162" s="299"/>
      <c r="I162" s="298"/>
      <c r="J162" s="298"/>
      <c r="K162" s="308"/>
      <c r="L162" s="308"/>
      <c r="M162" s="308"/>
      <c r="N162" s="308"/>
      <c r="O162" s="308"/>
      <c r="P162" s="309"/>
      <c r="Q162" s="307"/>
      <c r="R162" s="182"/>
      <c r="S162" s="181"/>
      <c r="T162" s="181"/>
      <c r="U162" s="201"/>
      <c r="V162" s="226"/>
      <c r="AB162" s="228" t="str">
        <f t="shared" si="7"/>
        <v/>
      </c>
    </row>
    <row r="163" spans="1:28" s="227" customFormat="1" ht="20.25">
      <c r="A163" s="302"/>
      <c r="B163" s="301"/>
      <c r="C163" s="300"/>
      <c r="D163" s="303"/>
      <c r="E163" s="301"/>
      <c r="F163" s="301"/>
      <c r="G163" s="301"/>
      <c r="H163" s="299"/>
      <c r="I163" s="298"/>
      <c r="J163" s="298"/>
      <c r="K163" s="308"/>
      <c r="L163" s="308"/>
      <c r="M163" s="308"/>
      <c r="N163" s="308"/>
      <c r="O163" s="308"/>
      <c r="P163" s="309"/>
      <c r="Q163" s="307"/>
      <c r="R163" s="182"/>
      <c r="S163" s="181"/>
      <c r="T163" s="181"/>
      <c r="U163" s="201"/>
      <c r="V163" s="226"/>
      <c r="AB163" s="228" t="str">
        <f t="shared" si="7"/>
        <v/>
      </c>
    </row>
    <row r="164" spans="1:28" s="227" customFormat="1" ht="20.25">
      <c r="A164" s="302"/>
      <c r="B164" s="301"/>
      <c r="C164" s="300"/>
      <c r="D164" s="303"/>
      <c r="E164" s="301"/>
      <c r="F164" s="301"/>
      <c r="G164" s="301"/>
      <c r="H164" s="299"/>
      <c r="I164" s="298"/>
      <c r="J164" s="298"/>
      <c r="K164" s="308"/>
      <c r="L164" s="308"/>
      <c r="M164" s="308"/>
      <c r="N164" s="308"/>
      <c r="O164" s="308"/>
      <c r="P164" s="309"/>
      <c r="Q164" s="307"/>
      <c r="R164" s="182"/>
      <c r="S164" s="181"/>
      <c r="T164" s="181"/>
      <c r="U164" s="201"/>
      <c r="V164" s="226"/>
      <c r="AB164" s="228" t="str">
        <f t="shared" si="7"/>
        <v/>
      </c>
    </row>
    <row r="165" spans="1:28" s="227" customFormat="1" ht="20.25">
      <c r="A165" s="302"/>
      <c r="B165" s="301"/>
      <c r="C165" s="300"/>
      <c r="D165" s="303"/>
      <c r="E165" s="301"/>
      <c r="F165" s="301"/>
      <c r="G165" s="301"/>
      <c r="H165" s="299"/>
      <c r="I165" s="298"/>
      <c r="J165" s="298"/>
      <c r="K165" s="308"/>
      <c r="L165" s="308"/>
      <c r="M165" s="308"/>
      <c r="N165" s="308"/>
      <c r="O165" s="308"/>
      <c r="P165" s="309"/>
      <c r="Q165" s="307"/>
      <c r="R165" s="182"/>
      <c r="S165" s="181"/>
      <c r="T165" s="181"/>
      <c r="U165" s="201"/>
      <c r="V165" s="226"/>
      <c r="AB165" s="228" t="str">
        <f t="shared" si="7"/>
        <v/>
      </c>
    </row>
    <row r="166" spans="1:28" s="227" customFormat="1" ht="20.25">
      <c r="A166" s="302"/>
      <c r="B166" s="301"/>
      <c r="C166" s="300"/>
      <c r="D166" s="303"/>
      <c r="E166" s="301"/>
      <c r="F166" s="301"/>
      <c r="G166" s="301"/>
      <c r="H166" s="299"/>
      <c r="I166" s="298"/>
      <c r="J166" s="298"/>
      <c r="K166" s="308"/>
      <c r="L166" s="308"/>
      <c r="M166" s="308"/>
      <c r="N166" s="308"/>
      <c r="O166" s="308"/>
      <c r="P166" s="309"/>
      <c r="Q166" s="307"/>
      <c r="R166" s="182"/>
      <c r="S166" s="181"/>
      <c r="T166" s="181"/>
      <c r="U166" s="201"/>
      <c r="V166" s="226"/>
      <c r="AB166" s="228" t="str">
        <f t="shared" ref="AB166" si="8">B166&amp;C166</f>
        <v/>
      </c>
    </row>
    <row r="167" spans="1:28" s="227" customFormat="1" ht="20.25">
      <c r="A167" s="302"/>
      <c r="B167" s="301"/>
      <c r="C167" s="300"/>
      <c r="D167" s="303"/>
      <c r="E167" s="301"/>
      <c r="F167" s="301"/>
      <c r="G167" s="301"/>
      <c r="H167" s="299"/>
      <c r="I167" s="298"/>
      <c r="J167" s="298"/>
      <c r="K167" s="308"/>
      <c r="L167" s="308"/>
      <c r="M167" s="308"/>
      <c r="N167" s="308"/>
      <c r="O167" s="308"/>
      <c r="P167" s="309"/>
      <c r="Q167" s="307"/>
      <c r="R167" s="182"/>
      <c r="S167" s="181"/>
      <c r="T167" s="181"/>
      <c r="U167" s="201"/>
      <c r="V167" s="226"/>
      <c r="AB167" s="228" t="str">
        <f t="shared" ref="AB167:AB198" si="9">B167&amp;C167</f>
        <v/>
      </c>
    </row>
    <row r="168" spans="1:28" s="227" customFormat="1" ht="20.25">
      <c r="A168" s="297"/>
      <c r="B168" s="301"/>
      <c r="C168" s="300"/>
      <c r="D168" s="304"/>
      <c r="E168" s="301"/>
      <c r="F168" s="301"/>
      <c r="G168" s="301"/>
      <c r="H168" s="299"/>
      <c r="I168" s="298"/>
      <c r="J168" s="298"/>
      <c r="K168" s="308"/>
      <c r="L168" s="308"/>
      <c r="M168" s="308"/>
      <c r="N168" s="308"/>
      <c r="O168" s="308"/>
      <c r="P168" s="309"/>
      <c r="Q168" s="307"/>
      <c r="R168" s="182"/>
      <c r="S168" s="181"/>
      <c r="T168" s="181"/>
      <c r="U168" s="201"/>
      <c r="V168" s="226"/>
      <c r="AB168" s="228" t="str">
        <f t="shared" si="9"/>
        <v/>
      </c>
    </row>
    <row r="169" spans="1:28" s="227" customFormat="1" ht="20.25">
      <c r="A169" s="302"/>
      <c r="B169" s="301"/>
      <c r="C169" s="300"/>
      <c r="D169" s="303"/>
      <c r="E169" s="301"/>
      <c r="F169" s="301"/>
      <c r="G169" s="301"/>
      <c r="H169" s="299"/>
      <c r="I169" s="298"/>
      <c r="J169" s="298"/>
      <c r="K169" s="308"/>
      <c r="L169" s="308"/>
      <c r="M169" s="308"/>
      <c r="N169" s="308"/>
      <c r="O169" s="308"/>
      <c r="P169" s="309"/>
      <c r="Q169" s="307"/>
      <c r="R169" s="182"/>
      <c r="S169" s="181"/>
      <c r="T169" s="181"/>
      <c r="U169" s="201"/>
      <c r="V169" s="226"/>
      <c r="AB169" s="228" t="str">
        <f t="shared" si="9"/>
        <v/>
      </c>
    </row>
    <row r="170" spans="1:28" s="227" customFormat="1" ht="20.25">
      <c r="A170" s="302"/>
      <c r="B170" s="301"/>
      <c r="C170" s="300"/>
      <c r="D170" s="303"/>
      <c r="E170" s="301"/>
      <c r="F170" s="301"/>
      <c r="G170" s="301"/>
      <c r="H170" s="299"/>
      <c r="I170" s="298"/>
      <c r="J170" s="298"/>
      <c r="K170" s="308"/>
      <c r="L170" s="308"/>
      <c r="M170" s="308"/>
      <c r="N170" s="308"/>
      <c r="O170" s="308"/>
      <c r="P170" s="309"/>
      <c r="Q170" s="307"/>
      <c r="R170" s="182"/>
      <c r="S170" s="181"/>
      <c r="T170" s="181"/>
      <c r="U170" s="201"/>
      <c r="V170" s="226"/>
      <c r="AB170" s="228" t="str">
        <f t="shared" si="9"/>
        <v/>
      </c>
    </row>
    <row r="171" spans="1:28" s="227" customFormat="1" ht="20.25">
      <c r="A171" s="297"/>
      <c r="B171" s="301"/>
      <c r="C171" s="300"/>
      <c r="D171" s="304"/>
      <c r="E171" s="301"/>
      <c r="F171" s="301"/>
      <c r="G171" s="301"/>
      <c r="H171" s="299"/>
      <c r="I171" s="298"/>
      <c r="J171" s="298"/>
      <c r="K171" s="308"/>
      <c r="L171" s="308"/>
      <c r="M171" s="308"/>
      <c r="N171" s="308"/>
      <c r="O171" s="308"/>
      <c r="P171" s="309"/>
      <c r="Q171" s="307"/>
      <c r="R171" s="182"/>
      <c r="S171" s="181"/>
      <c r="T171" s="181"/>
      <c r="U171" s="201"/>
      <c r="V171" s="226"/>
      <c r="AB171" s="228" t="str">
        <f t="shared" si="9"/>
        <v/>
      </c>
    </row>
    <row r="172" spans="1:28" s="227" customFormat="1" ht="20.25">
      <c r="A172" s="302"/>
      <c r="B172" s="301"/>
      <c r="C172" s="300"/>
      <c r="D172" s="303"/>
      <c r="E172" s="301"/>
      <c r="F172" s="301"/>
      <c r="G172" s="301"/>
      <c r="H172" s="299"/>
      <c r="I172" s="298"/>
      <c r="J172" s="298"/>
      <c r="K172" s="308"/>
      <c r="L172" s="308"/>
      <c r="M172" s="308"/>
      <c r="N172" s="308"/>
      <c r="O172" s="308"/>
      <c r="P172" s="309"/>
      <c r="Q172" s="307"/>
      <c r="R172" s="182"/>
      <c r="S172" s="181"/>
      <c r="T172" s="181"/>
      <c r="U172" s="201"/>
      <c r="V172" s="226"/>
      <c r="AB172" s="228" t="str">
        <f t="shared" si="9"/>
        <v/>
      </c>
    </row>
    <row r="173" spans="1:28" s="227" customFormat="1" ht="20.25">
      <c r="A173" s="302"/>
      <c r="B173" s="301"/>
      <c r="C173" s="300"/>
      <c r="D173" s="303"/>
      <c r="E173" s="301"/>
      <c r="F173" s="301"/>
      <c r="G173" s="301"/>
      <c r="H173" s="299"/>
      <c r="I173" s="298"/>
      <c r="J173" s="298"/>
      <c r="K173" s="308"/>
      <c r="L173" s="308"/>
      <c r="M173" s="308"/>
      <c r="N173" s="308"/>
      <c r="O173" s="308"/>
      <c r="P173" s="309"/>
      <c r="Q173" s="307"/>
      <c r="R173" s="182"/>
      <c r="S173" s="181"/>
      <c r="T173" s="181"/>
      <c r="U173" s="201"/>
      <c r="V173" s="226"/>
      <c r="AB173" s="228" t="str">
        <f t="shared" si="9"/>
        <v/>
      </c>
    </row>
    <row r="174" spans="1:28" s="227" customFormat="1" ht="20.25">
      <c r="A174" s="302"/>
      <c r="B174" s="301"/>
      <c r="C174" s="300"/>
      <c r="D174" s="303"/>
      <c r="E174" s="301"/>
      <c r="F174" s="301"/>
      <c r="G174" s="301"/>
      <c r="H174" s="299"/>
      <c r="I174" s="298"/>
      <c r="J174" s="298"/>
      <c r="K174" s="308"/>
      <c r="L174" s="308"/>
      <c r="M174" s="308"/>
      <c r="N174" s="308"/>
      <c r="O174" s="308"/>
      <c r="P174" s="309"/>
      <c r="Q174" s="307"/>
      <c r="R174" s="182"/>
      <c r="S174" s="181"/>
      <c r="T174" s="181"/>
      <c r="U174" s="201"/>
      <c r="V174" s="226"/>
      <c r="AB174" s="228" t="str">
        <f t="shared" si="9"/>
        <v/>
      </c>
    </row>
    <row r="175" spans="1:28" s="227" customFormat="1" ht="20.25">
      <c r="A175" s="302"/>
      <c r="B175" s="301"/>
      <c r="C175" s="300"/>
      <c r="D175" s="303"/>
      <c r="E175" s="301"/>
      <c r="F175" s="301"/>
      <c r="G175" s="301"/>
      <c r="H175" s="299"/>
      <c r="I175" s="298"/>
      <c r="J175" s="298"/>
      <c r="K175" s="308"/>
      <c r="L175" s="308"/>
      <c r="M175" s="308"/>
      <c r="N175" s="308"/>
      <c r="O175" s="308"/>
      <c r="P175" s="309"/>
      <c r="Q175" s="307"/>
      <c r="R175" s="182"/>
      <c r="S175" s="181"/>
      <c r="T175" s="181"/>
      <c r="U175" s="201"/>
      <c r="V175" s="226"/>
      <c r="AB175" s="228" t="str">
        <f t="shared" si="9"/>
        <v/>
      </c>
    </row>
    <row r="176" spans="1:28" s="227" customFormat="1" ht="20.25">
      <c r="A176" s="302"/>
      <c r="B176" s="301"/>
      <c r="C176" s="300"/>
      <c r="D176" s="303"/>
      <c r="E176" s="301"/>
      <c r="F176" s="301"/>
      <c r="G176" s="301"/>
      <c r="H176" s="299"/>
      <c r="I176" s="298"/>
      <c r="J176" s="298"/>
      <c r="K176" s="308"/>
      <c r="L176" s="308"/>
      <c r="M176" s="308"/>
      <c r="N176" s="308"/>
      <c r="O176" s="308"/>
      <c r="P176" s="309"/>
      <c r="Q176" s="307"/>
      <c r="R176" s="182"/>
      <c r="S176" s="181"/>
      <c r="T176" s="181"/>
      <c r="U176" s="201"/>
      <c r="V176" s="226"/>
      <c r="AB176" s="228" t="str">
        <f t="shared" si="9"/>
        <v/>
      </c>
    </row>
    <row r="177" spans="1:28" s="227" customFormat="1" ht="20.25">
      <c r="A177" s="302"/>
      <c r="B177" s="301"/>
      <c r="C177" s="300"/>
      <c r="D177" s="303"/>
      <c r="E177" s="301"/>
      <c r="F177" s="301"/>
      <c r="G177" s="301"/>
      <c r="H177" s="299"/>
      <c r="I177" s="298"/>
      <c r="J177" s="298"/>
      <c r="K177" s="308"/>
      <c r="L177" s="308"/>
      <c r="M177" s="308"/>
      <c r="N177" s="308"/>
      <c r="O177" s="308"/>
      <c r="P177" s="309"/>
      <c r="Q177" s="307"/>
      <c r="R177" s="182"/>
      <c r="S177" s="181"/>
      <c r="T177" s="181"/>
      <c r="U177" s="201"/>
      <c r="V177" s="226"/>
      <c r="AB177" s="228" t="str">
        <f t="shared" si="9"/>
        <v/>
      </c>
    </row>
    <row r="178" spans="1:28" s="227" customFormat="1" ht="20.25">
      <c r="A178" s="302"/>
      <c r="B178" s="301"/>
      <c r="C178" s="300"/>
      <c r="D178" s="303"/>
      <c r="E178" s="301"/>
      <c r="F178" s="301"/>
      <c r="G178" s="301"/>
      <c r="H178" s="299"/>
      <c r="I178" s="298"/>
      <c r="J178" s="298"/>
      <c r="K178" s="308"/>
      <c r="L178" s="308"/>
      <c r="M178" s="308"/>
      <c r="N178" s="308"/>
      <c r="O178" s="308"/>
      <c r="P178" s="309"/>
      <c r="Q178" s="307"/>
      <c r="R178" s="182"/>
      <c r="S178" s="181"/>
      <c r="T178" s="181"/>
      <c r="U178" s="201"/>
      <c r="V178" s="226"/>
      <c r="AB178" s="228" t="str">
        <f t="shared" si="9"/>
        <v/>
      </c>
    </row>
    <row r="179" spans="1:28" s="227" customFormat="1" ht="20.25">
      <c r="A179" s="302"/>
      <c r="B179" s="301"/>
      <c r="C179" s="300"/>
      <c r="D179" s="303"/>
      <c r="E179" s="301"/>
      <c r="F179" s="301"/>
      <c r="G179" s="301"/>
      <c r="H179" s="299"/>
      <c r="I179" s="298"/>
      <c r="J179" s="298"/>
      <c r="K179" s="308"/>
      <c r="L179" s="308"/>
      <c r="M179" s="308"/>
      <c r="N179" s="308"/>
      <c r="O179" s="308"/>
      <c r="P179" s="309"/>
      <c r="Q179" s="307"/>
      <c r="R179" s="182"/>
      <c r="S179" s="181"/>
      <c r="T179" s="181"/>
      <c r="U179" s="201"/>
      <c r="V179" s="226"/>
      <c r="AB179" s="228" t="str">
        <f t="shared" si="9"/>
        <v/>
      </c>
    </row>
    <row r="180" spans="1:28" s="227" customFormat="1" ht="20.25">
      <c r="A180" s="302"/>
      <c r="B180" s="301"/>
      <c r="C180" s="300"/>
      <c r="D180" s="303"/>
      <c r="E180" s="301"/>
      <c r="F180" s="301"/>
      <c r="G180" s="301"/>
      <c r="H180" s="299"/>
      <c r="I180" s="298"/>
      <c r="J180" s="298"/>
      <c r="K180" s="308"/>
      <c r="L180" s="308"/>
      <c r="M180" s="308"/>
      <c r="N180" s="308"/>
      <c r="O180" s="308"/>
      <c r="P180" s="309"/>
      <c r="Q180" s="307"/>
      <c r="R180" s="182"/>
      <c r="S180" s="181"/>
      <c r="T180" s="181"/>
      <c r="U180" s="201"/>
      <c r="V180" s="226"/>
      <c r="AB180" s="228" t="str">
        <f t="shared" si="9"/>
        <v/>
      </c>
    </row>
    <row r="181" spans="1:28" s="227" customFormat="1" ht="20.25">
      <c r="A181" s="302"/>
      <c r="B181" s="301"/>
      <c r="C181" s="300"/>
      <c r="D181" s="303"/>
      <c r="E181" s="301"/>
      <c r="F181" s="301"/>
      <c r="G181" s="301"/>
      <c r="H181" s="299"/>
      <c r="I181" s="298"/>
      <c r="J181" s="298"/>
      <c r="K181" s="308"/>
      <c r="L181" s="308"/>
      <c r="M181" s="308"/>
      <c r="N181" s="308"/>
      <c r="O181" s="308"/>
      <c r="P181" s="309"/>
      <c r="Q181" s="307"/>
      <c r="R181" s="182"/>
      <c r="S181" s="181"/>
      <c r="T181" s="181"/>
      <c r="U181" s="201"/>
      <c r="V181" s="226"/>
      <c r="AB181" s="228" t="str">
        <f t="shared" si="9"/>
        <v/>
      </c>
    </row>
    <row r="182" spans="1:28" s="227" customFormat="1" ht="20.25">
      <c r="A182" s="302"/>
      <c r="B182" s="301"/>
      <c r="C182" s="300"/>
      <c r="D182" s="303"/>
      <c r="E182" s="301"/>
      <c r="F182" s="301"/>
      <c r="G182" s="301"/>
      <c r="H182" s="299"/>
      <c r="I182" s="298"/>
      <c r="J182" s="298"/>
      <c r="K182" s="308"/>
      <c r="L182" s="308"/>
      <c r="M182" s="308"/>
      <c r="N182" s="308"/>
      <c r="O182" s="308"/>
      <c r="P182" s="309"/>
      <c r="Q182" s="307"/>
      <c r="R182" s="182"/>
      <c r="S182" s="181"/>
      <c r="T182" s="181"/>
      <c r="U182" s="201"/>
      <c r="V182" s="226"/>
      <c r="AB182" s="228" t="str">
        <f t="shared" si="9"/>
        <v/>
      </c>
    </row>
    <row r="183" spans="1:28" s="227" customFormat="1" ht="20.25">
      <c r="A183" s="302"/>
      <c r="B183" s="301"/>
      <c r="C183" s="300"/>
      <c r="D183" s="303"/>
      <c r="E183" s="301"/>
      <c r="F183" s="301"/>
      <c r="G183" s="301"/>
      <c r="H183" s="299"/>
      <c r="I183" s="298"/>
      <c r="J183" s="298"/>
      <c r="K183" s="308"/>
      <c r="L183" s="308"/>
      <c r="M183" s="308"/>
      <c r="N183" s="308"/>
      <c r="O183" s="308"/>
      <c r="P183" s="309"/>
      <c r="Q183" s="307"/>
      <c r="R183" s="182"/>
      <c r="S183" s="181"/>
      <c r="T183" s="181"/>
      <c r="U183" s="201"/>
      <c r="V183" s="226"/>
      <c r="AB183" s="228" t="str">
        <f t="shared" si="9"/>
        <v/>
      </c>
    </row>
    <row r="184" spans="1:28" s="227" customFormat="1" ht="20.25">
      <c r="A184" s="302"/>
      <c r="B184" s="301"/>
      <c r="C184" s="300"/>
      <c r="D184" s="303"/>
      <c r="E184" s="301"/>
      <c r="F184" s="301"/>
      <c r="G184" s="301"/>
      <c r="H184" s="299"/>
      <c r="I184" s="298"/>
      <c r="J184" s="298"/>
      <c r="K184" s="308"/>
      <c r="L184" s="308"/>
      <c r="M184" s="308"/>
      <c r="N184" s="308"/>
      <c r="O184" s="308"/>
      <c r="P184" s="309"/>
      <c r="Q184" s="307"/>
      <c r="R184" s="182"/>
      <c r="S184" s="181"/>
      <c r="T184" s="181"/>
      <c r="U184" s="201"/>
      <c r="V184" s="226"/>
      <c r="AB184" s="228" t="str">
        <f t="shared" si="9"/>
        <v/>
      </c>
    </row>
    <row r="185" spans="1:28" s="227" customFormat="1" ht="20.25">
      <c r="A185" s="302"/>
      <c r="B185" s="301"/>
      <c r="C185" s="300"/>
      <c r="D185" s="303"/>
      <c r="E185" s="301"/>
      <c r="F185" s="301"/>
      <c r="G185" s="301"/>
      <c r="H185" s="299"/>
      <c r="I185" s="298"/>
      <c r="J185" s="298"/>
      <c r="K185" s="308"/>
      <c r="L185" s="308"/>
      <c r="M185" s="308"/>
      <c r="N185" s="308"/>
      <c r="O185" s="308"/>
      <c r="P185" s="309"/>
      <c r="Q185" s="307"/>
      <c r="R185" s="182"/>
      <c r="S185" s="181"/>
      <c r="T185" s="181"/>
      <c r="U185" s="201"/>
      <c r="V185" s="226"/>
      <c r="AB185" s="228" t="str">
        <f t="shared" si="9"/>
        <v/>
      </c>
    </row>
    <row r="186" spans="1:28" s="227" customFormat="1" ht="20.25">
      <c r="A186" s="302"/>
      <c r="B186" s="301"/>
      <c r="C186" s="300"/>
      <c r="D186" s="303"/>
      <c r="E186" s="301"/>
      <c r="F186" s="301"/>
      <c r="G186" s="301"/>
      <c r="H186" s="299"/>
      <c r="I186" s="298"/>
      <c r="J186" s="298"/>
      <c r="K186" s="308"/>
      <c r="L186" s="308"/>
      <c r="M186" s="308"/>
      <c r="N186" s="308"/>
      <c r="O186" s="308"/>
      <c r="P186" s="309"/>
      <c r="Q186" s="307"/>
      <c r="R186" s="182"/>
      <c r="S186" s="181"/>
      <c r="T186" s="181"/>
      <c r="U186" s="201"/>
      <c r="V186" s="226"/>
      <c r="AB186" s="228" t="str">
        <f t="shared" si="9"/>
        <v/>
      </c>
    </row>
    <row r="187" spans="1:28" s="227" customFormat="1" ht="20.25">
      <c r="A187" s="302"/>
      <c r="B187" s="301"/>
      <c r="C187" s="300"/>
      <c r="D187" s="303"/>
      <c r="E187" s="301"/>
      <c r="F187" s="301"/>
      <c r="G187" s="301"/>
      <c r="H187" s="299"/>
      <c r="I187" s="298"/>
      <c r="J187" s="298"/>
      <c r="K187" s="308"/>
      <c r="L187" s="308"/>
      <c r="M187" s="308"/>
      <c r="N187" s="308"/>
      <c r="O187" s="308"/>
      <c r="P187" s="309"/>
      <c r="Q187" s="307"/>
      <c r="R187" s="182"/>
      <c r="S187" s="181"/>
      <c r="T187" s="181"/>
      <c r="U187" s="201"/>
      <c r="V187" s="226"/>
      <c r="AB187" s="228" t="str">
        <f t="shared" si="9"/>
        <v/>
      </c>
    </row>
    <row r="188" spans="1:28" s="227" customFormat="1" ht="20.25">
      <c r="A188" s="302"/>
      <c r="B188" s="301"/>
      <c r="C188" s="300"/>
      <c r="D188" s="303"/>
      <c r="E188" s="301"/>
      <c r="F188" s="301"/>
      <c r="G188" s="301"/>
      <c r="H188" s="299"/>
      <c r="I188" s="298"/>
      <c r="J188" s="298"/>
      <c r="K188" s="308"/>
      <c r="L188" s="308"/>
      <c r="M188" s="308"/>
      <c r="N188" s="308"/>
      <c r="O188" s="308"/>
      <c r="P188" s="309"/>
      <c r="Q188" s="307"/>
      <c r="R188" s="182"/>
      <c r="S188" s="181"/>
      <c r="T188" s="181"/>
      <c r="U188" s="201"/>
      <c r="V188" s="226"/>
      <c r="AB188" s="228" t="str">
        <f t="shared" si="9"/>
        <v/>
      </c>
    </row>
    <row r="189" spans="1:28" s="227" customFormat="1" ht="20.25">
      <c r="A189" s="297"/>
      <c r="B189" s="301"/>
      <c r="C189" s="300"/>
      <c r="D189" s="304"/>
      <c r="E189" s="301"/>
      <c r="F189" s="301"/>
      <c r="G189" s="301"/>
      <c r="H189" s="299"/>
      <c r="I189" s="298"/>
      <c r="J189" s="298"/>
      <c r="K189" s="308"/>
      <c r="L189" s="308"/>
      <c r="M189" s="308"/>
      <c r="N189" s="308"/>
      <c r="O189" s="308"/>
      <c r="P189" s="309"/>
      <c r="Q189" s="307"/>
      <c r="R189" s="182"/>
      <c r="S189" s="181"/>
      <c r="T189" s="181"/>
      <c r="U189" s="201"/>
      <c r="V189" s="226"/>
      <c r="AB189" s="228" t="str">
        <f t="shared" si="9"/>
        <v/>
      </c>
    </row>
    <row r="190" spans="1:28" s="227" customFormat="1" ht="20.25">
      <c r="A190" s="302"/>
      <c r="B190" s="301"/>
      <c r="C190" s="300"/>
      <c r="D190" s="303"/>
      <c r="E190" s="301"/>
      <c r="F190" s="301"/>
      <c r="G190" s="301"/>
      <c r="H190" s="299"/>
      <c r="I190" s="298"/>
      <c r="J190" s="298"/>
      <c r="K190" s="308"/>
      <c r="L190" s="308"/>
      <c r="M190" s="308"/>
      <c r="N190" s="308"/>
      <c r="O190" s="308"/>
      <c r="P190" s="309"/>
      <c r="Q190" s="307"/>
      <c r="R190" s="182"/>
      <c r="S190" s="181"/>
      <c r="T190" s="181"/>
      <c r="U190" s="201"/>
      <c r="V190" s="226"/>
      <c r="AB190" s="228" t="str">
        <f t="shared" si="9"/>
        <v/>
      </c>
    </row>
    <row r="191" spans="1:28" s="227" customFormat="1" ht="20.25">
      <c r="A191" s="302"/>
      <c r="B191" s="301"/>
      <c r="C191" s="300"/>
      <c r="D191" s="303"/>
      <c r="E191" s="301"/>
      <c r="F191" s="301"/>
      <c r="G191" s="301"/>
      <c r="H191" s="299"/>
      <c r="I191" s="298"/>
      <c r="J191" s="298"/>
      <c r="K191" s="308"/>
      <c r="L191" s="308"/>
      <c r="M191" s="308"/>
      <c r="N191" s="308"/>
      <c r="O191" s="308"/>
      <c r="P191" s="309"/>
      <c r="Q191" s="307"/>
      <c r="R191" s="182"/>
      <c r="S191" s="181"/>
      <c r="T191" s="181"/>
      <c r="U191" s="201"/>
      <c r="V191" s="226"/>
      <c r="AB191" s="228" t="str">
        <f t="shared" si="9"/>
        <v/>
      </c>
    </row>
    <row r="192" spans="1:28" s="227" customFormat="1" ht="20.25">
      <c r="A192" s="297"/>
      <c r="B192" s="301"/>
      <c r="C192" s="300"/>
      <c r="D192" s="304"/>
      <c r="E192" s="301"/>
      <c r="F192" s="301"/>
      <c r="G192" s="301"/>
      <c r="H192" s="299"/>
      <c r="I192" s="298"/>
      <c r="J192" s="298"/>
      <c r="K192" s="308"/>
      <c r="L192" s="308"/>
      <c r="M192" s="308"/>
      <c r="N192" s="308"/>
      <c r="O192" s="308"/>
      <c r="P192" s="309"/>
      <c r="Q192" s="307"/>
      <c r="R192" s="182"/>
      <c r="S192" s="181"/>
      <c r="T192" s="181"/>
      <c r="U192" s="201"/>
      <c r="V192" s="226"/>
      <c r="AB192" s="228" t="str">
        <f t="shared" si="9"/>
        <v/>
      </c>
    </row>
    <row r="193" spans="1:28" s="227" customFormat="1" ht="20.25">
      <c r="A193" s="302"/>
      <c r="B193" s="301"/>
      <c r="C193" s="300"/>
      <c r="D193" s="303"/>
      <c r="E193" s="301"/>
      <c r="F193" s="301"/>
      <c r="G193" s="301"/>
      <c r="H193" s="299"/>
      <c r="I193" s="298"/>
      <c r="J193" s="298"/>
      <c r="K193" s="308"/>
      <c r="L193" s="308"/>
      <c r="M193" s="308"/>
      <c r="N193" s="308"/>
      <c r="O193" s="308"/>
      <c r="P193" s="309"/>
      <c r="Q193" s="307"/>
      <c r="R193" s="182"/>
      <c r="S193" s="181"/>
      <c r="T193" s="181"/>
      <c r="U193" s="201"/>
      <c r="V193" s="226"/>
      <c r="AB193" s="228" t="str">
        <f t="shared" si="9"/>
        <v/>
      </c>
    </row>
    <row r="194" spans="1:28" s="227" customFormat="1" ht="20.25">
      <c r="A194" s="302"/>
      <c r="B194" s="301"/>
      <c r="C194" s="300"/>
      <c r="D194" s="303"/>
      <c r="E194" s="301"/>
      <c r="F194" s="301"/>
      <c r="G194" s="301"/>
      <c r="H194" s="299"/>
      <c r="I194" s="298"/>
      <c r="J194" s="298"/>
      <c r="K194" s="308"/>
      <c r="L194" s="308"/>
      <c r="M194" s="308"/>
      <c r="N194" s="308"/>
      <c r="O194" s="308"/>
      <c r="P194" s="309"/>
      <c r="Q194" s="307"/>
      <c r="R194" s="182"/>
      <c r="S194" s="181"/>
      <c r="T194" s="181"/>
      <c r="U194" s="201"/>
      <c r="V194" s="226"/>
      <c r="AB194" s="228" t="str">
        <f t="shared" si="9"/>
        <v/>
      </c>
    </row>
    <row r="195" spans="1:28" s="227" customFormat="1" ht="20.25">
      <c r="A195" s="297"/>
      <c r="B195" s="301"/>
      <c r="C195" s="300"/>
      <c r="D195" s="304"/>
      <c r="E195" s="301"/>
      <c r="F195" s="301"/>
      <c r="G195" s="301"/>
      <c r="H195" s="299"/>
      <c r="I195" s="298"/>
      <c r="J195" s="298"/>
      <c r="K195" s="308"/>
      <c r="L195" s="308"/>
      <c r="M195" s="308"/>
      <c r="N195" s="308"/>
      <c r="O195" s="308"/>
      <c r="P195" s="309"/>
      <c r="Q195" s="307"/>
      <c r="R195" s="182"/>
      <c r="S195" s="181"/>
      <c r="T195" s="181"/>
      <c r="U195" s="201"/>
      <c r="V195" s="226"/>
      <c r="AB195" s="228" t="str">
        <f t="shared" si="9"/>
        <v/>
      </c>
    </row>
    <row r="196" spans="1:28" s="227" customFormat="1" ht="20.25">
      <c r="A196" s="302"/>
      <c r="B196" s="301"/>
      <c r="C196" s="300"/>
      <c r="D196" s="303"/>
      <c r="E196" s="301"/>
      <c r="F196" s="301"/>
      <c r="G196" s="301"/>
      <c r="H196" s="299"/>
      <c r="I196" s="298"/>
      <c r="J196" s="298"/>
      <c r="K196" s="308"/>
      <c r="L196" s="308"/>
      <c r="M196" s="308"/>
      <c r="N196" s="308"/>
      <c r="O196" s="308"/>
      <c r="P196" s="309"/>
      <c r="Q196" s="307"/>
      <c r="R196" s="182"/>
      <c r="S196" s="181"/>
      <c r="T196" s="181"/>
      <c r="U196" s="201"/>
      <c r="V196" s="226"/>
      <c r="AB196" s="228" t="str">
        <f t="shared" si="9"/>
        <v/>
      </c>
    </row>
    <row r="197" spans="1:28" s="227" customFormat="1" ht="20.25">
      <c r="A197" s="302"/>
      <c r="B197" s="301"/>
      <c r="C197" s="300"/>
      <c r="D197" s="303"/>
      <c r="E197" s="301"/>
      <c r="F197" s="301"/>
      <c r="G197" s="301"/>
      <c r="H197" s="299"/>
      <c r="I197" s="298"/>
      <c r="J197" s="298"/>
      <c r="K197" s="308"/>
      <c r="L197" s="308"/>
      <c r="M197" s="308"/>
      <c r="N197" s="308"/>
      <c r="O197" s="308"/>
      <c r="P197" s="309"/>
      <c r="Q197" s="307"/>
      <c r="R197" s="182" t="str">
        <f ca="1">IF(ISERROR($V197),"",OFFSET('Smelter Look-up'!$C$4,$V197-4,0)&amp;"")</f>
        <v/>
      </c>
      <c r="S197" s="181" t="str">
        <f t="shared" ref="S197:S198" ca="1" si="1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198" si="11">IF(AND(C197="Smelter not listed",OR(LEN(D197)=0,LEN(E197)=0)),1,0)</f>
        <v>0</v>
      </c>
      <c r="AB197" s="228" t="str">
        <f t="shared" si="9"/>
        <v/>
      </c>
    </row>
    <row r="198" spans="1:28" s="227" customFormat="1" ht="20.25">
      <c r="A198" s="302"/>
      <c r="B198" s="301"/>
      <c r="C198" s="300"/>
      <c r="D198" s="303"/>
      <c r="E198" s="301"/>
      <c r="F198" s="301"/>
      <c r="G198" s="301"/>
      <c r="H198" s="299"/>
      <c r="I198" s="298"/>
      <c r="J198" s="298"/>
      <c r="K198" s="308"/>
      <c r="L198" s="308"/>
      <c r="M198" s="308"/>
      <c r="N198" s="308"/>
      <c r="O198" s="308"/>
      <c r="P198" s="309"/>
      <c r="Q198" s="307"/>
      <c r="R198" s="182" t="str">
        <f ca="1">IF(ISERROR($V198),"",OFFSET('Smelter Look-up'!$C$4,$V198-4,0)&amp;"")</f>
        <v/>
      </c>
      <c r="S198" s="181" t="str">
        <f t="shared" ca="1" si="1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si="11"/>
        <v>0</v>
      </c>
      <c r="AB198" s="228" t="str">
        <f t="shared" si="9"/>
        <v/>
      </c>
    </row>
    <row r="199" spans="1:28" s="227" customFormat="1" ht="20.25">
      <c r="A199" s="302"/>
      <c r="B199" s="301"/>
      <c r="C199" s="300"/>
      <c r="D199" s="303"/>
      <c r="E199" s="301"/>
      <c r="F199" s="301"/>
      <c r="G199" s="301"/>
      <c r="H199" s="299"/>
      <c r="I199" s="298"/>
      <c r="J199" s="298"/>
      <c r="K199" s="308"/>
      <c r="L199" s="308"/>
      <c r="M199" s="308"/>
      <c r="N199" s="308"/>
      <c r="O199" s="308"/>
      <c r="P199" s="309"/>
      <c r="Q199" s="307"/>
      <c r="R199" s="182" t="str">
        <f ca="1">IF(ISERROR($V199),"",OFFSET('Smelter Look-up'!$C$4,$V199-4,0)&amp;"")</f>
        <v/>
      </c>
      <c r="S199" s="181" t="str">
        <f t="shared" ref="S199:S229" ca="1" si="12">IF(B199="","",IF(ISERROR(MATCH($E199,CL,0)),"Unknown",INDIRECT("'C'!$A$"&amp;MATCH($E199,CL,0)+1)))</f>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ref="X199:X229" si="13">IF(AND(C199="Smelter not listed",OR(LEN(D199)=0,LEN(E199)=0)),1,0)</f>
        <v>0</v>
      </c>
      <c r="AB199" s="228" t="str">
        <f t="shared" ref="AB199:AB229" si="14">B199&amp;C199</f>
        <v/>
      </c>
    </row>
    <row r="200" spans="1:28" s="227" customFormat="1" ht="20.25">
      <c r="A200" s="297"/>
      <c r="B200" s="301"/>
      <c r="C200" s="300"/>
      <c r="D200" s="304"/>
      <c r="E200" s="301"/>
      <c r="F200" s="301"/>
      <c r="G200" s="301"/>
      <c r="H200" s="299"/>
      <c r="I200" s="298"/>
      <c r="J200" s="298"/>
      <c r="K200" s="308"/>
      <c r="L200" s="308"/>
      <c r="M200" s="308"/>
      <c r="N200" s="308"/>
      <c r="O200" s="308"/>
      <c r="P200" s="309"/>
      <c r="Q200" s="307"/>
      <c r="R200" s="182" t="str">
        <f ca="1">IF(ISERROR($V200),"",OFFSET('Smelter Look-up'!$C$4,$V200-4,0)&amp;"")</f>
        <v/>
      </c>
      <c r="S200" s="181" t="str">
        <f t="shared" ca="1" si="12"/>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13"/>
        <v>0</v>
      </c>
      <c r="AB200" s="228" t="str">
        <f t="shared" si="14"/>
        <v/>
      </c>
    </row>
    <row r="201" spans="1:28" s="227" customFormat="1" ht="20.25">
      <c r="A201" s="302"/>
      <c r="B201" s="301"/>
      <c r="C201" s="300"/>
      <c r="D201" s="303"/>
      <c r="E201" s="301"/>
      <c r="F201" s="301"/>
      <c r="G201" s="301"/>
      <c r="H201" s="299"/>
      <c r="I201" s="298"/>
      <c r="J201" s="298"/>
      <c r="K201" s="308"/>
      <c r="L201" s="308"/>
      <c r="M201" s="308"/>
      <c r="N201" s="308"/>
      <c r="O201" s="308"/>
      <c r="P201" s="309"/>
      <c r="Q201" s="307"/>
      <c r="R201" s="182" t="str">
        <f ca="1">IF(ISERROR($V201),"",OFFSET('Smelter Look-up'!$C$4,$V201-4,0)&amp;"")</f>
        <v/>
      </c>
      <c r="S201" s="181" t="str">
        <f t="shared" ca="1" si="12"/>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13"/>
        <v>0</v>
      </c>
      <c r="AB201" s="228" t="str">
        <f t="shared" si="14"/>
        <v/>
      </c>
    </row>
    <row r="202" spans="1:28" s="227" customFormat="1" ht="20.25">
      <c r="A202" s="302"/>
      <c r="B202" s="301"/>
      <c r="C202" s="300"/>
      <c r="D202" s="303"/>
      <c r="E202" s="301"/>
      <c r="F202" s="301"/>
      <c r="G202" s="301"/>
      <c r="H202" s="299"/>
      <c r="I202" s="298"/>
      <c r="J202" s="298"/>
      <c r="K202" s="308"/>
      <c r="L202" s="308"/>
      <c r="M202" s="308"/>
      <c r="N202" s="308"/>
      <c r="O202" s="308"/>
      <c r="P202" s="309"/>
      <c r="Q202" s="307"/>
      <c r="R202" s="182" t="str">
        <f ca="1">IF(ISERROR($V202),"",OFFSET('Smelter Look-up'!$C$4,$V202-4,0)&amp;"")</f>
        <v/>
      </c>
      <c r="S202" s="181" t="str">
        <f t="shared" ca="1" si="12"/>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13"/>
        <v>0</v>
      </c>
      <c r="AB202" s="228" t="str">
        <f t="shared" si="14"/>
        <v/>
      </c>
    </row>
    <row r="203" spans="1:28" s="227" customFormat="1" ht="20.25">
      <c r="A203" s="302"/>
      <c r="B203" s="301"/>
      <c r="C203" s="300"/>
      <c r="D203" s="303"/>
      <c r="E203" s="301"/>
      <c r="F203" s="301"/>
      <c r="G203" s="301"/>
      <c r="H203" s="299"/>
      <c r="I203" s="298"/>
      <c r="J203" s="298"/>
      <c r="K203" s="308"/>
      <c r="L203" s="308"/>
      <c r="M203" s="308"/>
      <c r="N203" s="308"/>
      <c r="O203" s="308"/>
      <c r="P203" s="309"/>
      <c r="Q203" s="307"/>
      <c r="R203" s="182" t="str">
        <f ca="1">IF(ISERROR($V203),"",OFFSET('Smelter Look-up'!$C$4,$V203-4,0)&amp;"")</f>
        <v/>
      </c>
      <c r="S203" s="181" t="str">
        <f t="shared" ca="1" si="12"/>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13"/>
        <v>0</v>
      </c>
      <c r="AB203" s="228" t="str">
        <f t="shared" si="14"/>
        <v/>
      </c>
    </row>
    <row r="204" spans="1:28" s="227" customFormat="1" ht="20.25">
      <c r="A204" s="302"/>
      <c r="B204" s="301"/>
      <c r="C204" s="300"/>
      <c r="D204" s="303"/>
      <c r="E204" s="301"/>
      <c r="F204" s="301"/>
      <c r="G204" s="301"/>
      <c r="H204" s="299"/>
      <c r="I204" s="298"/>
      <c r="J204" s="298"/>
      <c r="K204" s="308"/>
      <c r="L204" s="308"/>
      <c r="M204" s="308"/>
      <c r="N204" s="308"/>
      <c r="O204" s="308"/>
      <c r="P204" s="309"/>
      <c r="Q204" s="307"/>
      <c r="R204" s="182" t="str">
        <f ca="1">IF(ISERROR($V204),"",OFFSET('Smelter Look-up'!$C$4,$V204-4,0)&amp;"")</f>
        <v/>
      </c>
      <c r="S204" s="181" t="str">
        <f t="shared" ca="1" si="12"/>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13"/>
        <v>0</v>
      </c>
      <c r="AB204" s="228" t="str">
        <f t="shared" si="14"/>
        <v/>
      </c>
    </row>
    <row r="205" spans="1:28" s="227" customFormat="1" ht="20.25">
      <c r="A205" s="302"/>
      <c r="B205" s="301"/>
      <c r="C205" s="300"/>
      <c r="D205" s="303"/>
      <c r="E205" s="301"/>
      <c r="F205" s="301"/>
      <c r="G205" s="301"/>
      <c r="H205" s="299"/>
      <c r="I205" s="298"/>
      <c r="J205" s="298"/>
      <c r="K205" s="308"/>
      <c r="L205" s="308"/>
      <c r="M205" s="308"/>
      <c r="N205" s="308"/>
      <c r="O205" s="308"/>
      <c r="P205" s="309"/>
      <c r="Q205" s="307"/>
      <c r="R205" s="182" t="str">
        <f ca="1">IF(ISERROR($V205),"",OFFSET('Smelter Look-up'!$C$4,$V205-4,0)&amp;"")</f>
        <v/>
      </c>
      <c r="S205" s="181" t="str">
        <f t="shared" ca="1" si="12"/>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13"/>
        <v>0</v>
      </c>
      <c r="AB205" s="228" t="str">
        <f t="shared" si="14"/>
        <v/>
      </c>
    </row>
    <row r="206" spans="1:28" s="227" customFormat="1" ht="20.25">
      <c r="A206" s="302"/>
      <c r="B206" s="301"/>
      <c r="C206" s="300"/>
      <c r="D206" s="303"/>
      <c r="E206" s="301"/>
      <c r="F206" s="301"/>
      <c r="G206" s="301"/>
      <c r="H206" s="299"/>
      <c r="I206" s="298"/>
      <c r="J206" s="298"/>
      <c r="K206" s="308"/>
      <c r="L206" s="308"/>
      <c r="M206" s="308"/>
      <c r="N206" s="308"/>
      <c r="O206" s="308"/>
      <c r="P206" s="309"/>
      <c r="Q206" s="307"/>
      <c r="R206" s="182" t="str">
        <f ca="1">IF(ISERROR($V206),"",OFFSET('Smelter Look-up'!$C$4,$V206-4,0)&amp;"")</f>
        <v/>
      </c>
      <c r="S206" s="181" t="str">
        <f t="shared" ca="1" si="12"/>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13"/>
        <v>0</v>
      </c>
      <c r="AB206" s="228" t="str">
        <f t="shared" si="14"/>
        <v/>
      </c>
    </row>
    <row r="207" spans="1:28" s="227" customFormat="1" ht="20.25">
      <c r="A207" s="302"/>
      <c r="B207" s="301"/>
      <c r="C207" s="300"/>
      <c r="D207" s="303"/>
      <c r="E207" s="301"/>
      <c r="F207" s="301"/>
      <c r="G207" s="301"/>
      <c r="H207" s="299"/>
      <c r="I207" s="298"/>
      <c r="J207" s="298"/>
      <c r="K207" s="308"/>
      <c r="L207" s="308"/>
      <c r="M207" s="308"/>
      <c r="N207" s="308"/>
      <c r="O207" s="308"/>
      <c r="P207" s="309"/>
      <c r="Q207" s="307"/>
      <c r="R207" s="182" t="str">
        <f ca="1">IF(ISERROR($V207),"",OFFSET('Smelter Look-up'!$C$4,$V207-4,0)&amp;"")</f>
        <v/>
      </c>
      <c r="S207" s="181" t="str">
        <f t="shared" ca="1" si="12"/>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13"/>
        <v>0</v>
      </c>
      <c r="AB207" s="228" t="str">
        <f t="shared" si="14"/>
        <v/>
      </c>
    </row>
    <row r="208" spans="1:28" s="227" customFormat="1" ht="20.25">
      <c r="A208" s="302"/>
      <c r="B208" s="301"/>
      <c r="C208" s="300"/>
      <c r="D208" s="303"/>
      <c r="E208" s="301"/>
      <c r="F208" s="301"/>
      <c r="G208" s="301"/>
      <c r="H208" s="299"/>
      <c r="I208" s="298"/>
      <c r="J208" s="298"/>
      <c r="K208" s="308"/>
      <c r="L208" s="308"/>
      <c r="M208" s="308"/>
      <c r="N208" s="308"/>
      <c r="O208" s="308"/>
      <c r="P208" s="309"/>
      <c r="Q208" s="307"/>
      <c r="R208" s="182" t="str">
        <f ca="1">IF(ISERROR($V208),"",OFFSET('Smelter Look-up'!$C$4,$V208-4,0)&amp;"")</f>
        <v/>
      </c>
      <c r="S208" s="181" t="str">
        <f t="shared" ca="1" si="12"/>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si="13"/>
        <v>0</v>
      </c>
      <c r="AB208" s="228" t="str">
        <f t="shared" si="14"/>
        <v/>
      </c>
    </row>
    <row r="209" spans="1:28" s="227" customFormat="1" ht="20.25">
      <c r="A209" s="302"/>
      <c r="B209" s="301"/>
      <c r="C209" s="300"/>
      <c r="D209" s="303"/>
      <c r="E209" s="301"/>
      <c r="F209" s="301"/>
      <c r="G209" s="301"/>
      <c r="H209" s="299"/>
      <c r="I209" s="298"/>
      <c r="J209" s="298"/>
      <c r="K209" s="308"/>
      <c r="L209" s="308"/>
      <c r="M209" s="308"/>
      <c r="N209" s="308"/>
      <c r="O209" s="308"/>
      <c r="P209" s="309"/>
      <c r="Q209" s="307"/>
      <c r="R209" s="182" t="str">
        <f ca="1">IF(ISERROR($V209),"",OFFSET('Smelter Look-up'!$C$4,$V209-4,0)&amp;"")</f>
        <v/>
      </c>
      <c r="S209" s="181" t="str">
        <f t="shared" ca="1" si="12"/>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si="13"/>
        <v>0</v>
      </c>
      <c r="AB209" s="228" t="str">
        <f t="shared" si="14"/>
        <v/>
      </c>
    </row>
    <row r="210" spans="1:28" s="227" customFormat="1" ht="20.25">
      <c r="A210" s="302"/>
      <c r="B210" s="301"/>
      <c r="C210" s="300"/>
      <c r="D210" s="303"/>
      <c r="E210" s="301"/>
      <c r="F210" s="301"/>
      <c r="G210" s="301"/>
      <c r="H210" s="299"/>
      <c r="I210" s="298"/>
      <c r="J210" s="298"/>
      <c r="K210" s="308"/>
      <c r="L210" s="308"/>
      <c r="M210" s="308"/>
      <c r="N210" s="308"/>
      <c r="O210" s="308"/>
      <c r="P210" s="309"/>
      <c r="Q210" s="307"/>
      <c r="R210" s="182" t="str">
        <f ca="1">IF(ISERROR($V210),"",OFFSET('Smelter Look-up'!$C$4,$V210-4,0)&amp;"")</f>
        <v/>
      </c>
      <c r="S210" s="181" t="str">
        <f t="shared" ca="1" si="12"/>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si="13"/>
        <v>0</v>
      </c>
      <c r="AB210" s="228" t="str">
        <f t="shared" si="14"/>
        <v/>
      </c>
    </row>
    <row r="211" spans="1:28" s="227" customFormat="1" ht="20.25">
      <c r="A211" s="297"/>
      <c r="B211" s="301"/>
      <c r="C211" s="300"/>
      <c r="D211" s="304"/>
      <c r="E211" s="301"/>
      <c r="F211" s="301"/>
      <c r="G211" s="301"/>
      <c r="H211" s="299"/>
      <c r="I211" s="298"/>
      <c r="J211" s="298"/>
      <c r="K211" s="308"/>
      <c r="L211" s="308"/>
      <c r="M211" s="308"/>
      <c r="N211" s="308"/>
      <c r="O211" s="308"/>
      <c r="P211" s="309"/>
      <c r="Q211" s="307"/>
      <c r="R211" s="182" t="str">
        <f ca="1">IF(ISERROR($V211),"",OFFSET('Smelter Look-up'!$C$4,$V211-4,0)&amp;"")</f>
        <v/>
      </c>
      <c r="S211" s="181" t="str">
        <f t="shared" ca="1" si="12"/>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si="13"/>
        <v>0</v>
      </c>
      <c r="AB211" s="228" t="str">
        <f t="shared" si="14"/>
        <v/>
      </c>
    </row>
    <row r="212" spans="1:28" s="227" customFormat="1" ht="20.25">
      <c r="A212" s="302"/>
      <c r="B212" s="301"/>
      <c r="C212" s="300"/>
      <c r="D212" s="303"/>
      <c r="E212" s="301"/>
      <c r="F212" s="301"/>
      <c r="G212" s="301"/>
      <c r="H212" s="299"/>
      <c r="I212" s="298"/>
      <c r="J212" s="298"/>
      <c r="K212" s="308"/>
      <c r="L212" s="308"/>
      <c r="M212" s="308"/>
      <c r="N212" s="308"/>
      <c r="O212" s="308"/>
      <c r="P212" s="309"/>
      <c r="Q212" s="307"/>
      <c r="R212" s="182" t="str">
        <f ca="1">IF(ISERROR($V212),"",OFFSET('Smelter Look-up'!$C$4,$V212-4,0)&amp;"")</f>
        <v/>
      </c>
      <c r="S212" s="181" t="str">
        <f t="shared" ca="1" si="12"/>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13"/>
        <v>0</v>
      </c>
      <c r="AB212" s="228" t="str">
        <f t="shared" si="14"/>
        <v/>
      </c>
    </row>
    <row r="213" spans="1:28" s="227" customFormat="1" ht="20.25">
      <c r="A213" s="302"/>
      <c r="B213" s="301"/>
      <c r="C213" s="300"/>
      <c r="D213" s="303"/>
      <c r="E213" s="301"/>
      <c r="F213" s="301"/>
      <c r="G213" s="301"/>
      <c r="H213" s="299"/>
      <c r="I213" s="298"/>
      <c r="J213" s="298"/>
      <c r="K213" s="308"/>
      <c r="L213" s="308"/>
      <c r="M213" s="308"/>
      <c r="N213" s="308"/>
      <c r="O213" s="308"/>
      <c r="P213" s="309"/>
      <c r="Q213" s="307"/>
      <c r="R213" s="182" t="str">
        <f ca="1">IF(ISERROR($V213),"",OFFSET('Smelter Look-up'!$C$4,$V213-4,0)&amp;"")</f>
        <v/>
      </c>
      <c r="S213" s="181" t="str">
        <f t="shared" ca="1" si="12"/>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13"/>
        <v>0</v>
      </c>
      <c r="AB213" s="228" t="str">
        <f t="shared" si="14"/>
        <v/>
      </c>
    </row>
    <row r="214" spans="1:28" s="227" customFormat="1" ht="20.25">
      <c r="A214" s="302"/>
      <c r="B214" s="301"/>
      <c r="C214" s="300"/>
      <c r="D214" s="303"/>
      <c r="E214" s="301"/>
      <c r="F214" s="301"/>
      <c r="G214" s="301"/>
      <c r="H214" s="299"/>
      <c r="I214" s="298"/>
      <c r="J214" s="298"/>
      <c r="K214" s="308"/>
      <c r="L214" s="308"/>
      <c r="M214" s="308"/>
      <c r="N214" s="308"/>
      <c r="O214" s="308"/>
      <c r="P214" s="309"/>
      <c r="Q214" s="307"/>
      <c r="R214" s="182" t="str">
        <f ca="1">IF(ISERROR($V214),"",OFFSET('Smelter Look-up'!$C$4,$V214-4,0)&amp;"")</f>
        <v/>
      </c>
      <c r="S214" s="181" t="str">
        <f t="shared" ca="1" si="12"/>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si="13"/>
        <v>0</v>
      </c>
      <c r="AB214" s="228" t="str">
        <f t="shared" si="14"/>
        <v/>
      </c>
    </row>
    <row r="215" spans="1:28" s="227" customFormat="1" ht="20.25">
      <c r="A215" s="302"/>
      <c r="B215" s="301"/>
      <c r="C215" s="300"/>
      <c r="D215" s="303"/>
      <c r="E215" s="301"/>
      <c r="F215" s="301"/>
      <c r="G215" s="301"/>
      <c r="H215" s="299"/>
      <c r="I215" s="298"/>
      <c r="J215" s="298"/>
      <c r="K215" s="308"/>
      <c r="L215" s="308"/>
      <c r="M215" s="308"/>
      <c r="N215" s="308"/>
      <c r="O215" s="308"/>
      <c r="P215" s="309"/>
      <c r="Q215" s="307"/>
      <c r="R215" s="182" t="str">
        <f ca="1">IF(ISERROR($V215),"",OFFSET('Smelter Look-up'!$C$4,$V215-4,0)&amp;"")</f>
        <v/>
      </c>
      <c r="S215" s="181" t="str">
        <f t="shared" ca="1" si="12"/>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si="13"/>
        <v>0</v>
      </c>
      <c r="AB215" s="228" t="str">
        <f t="shared" si="14"/>
        <v/>
      </c>
    </row>
    <row r="216" spans="1:28" s="227" customFormat="1" ht="20.25">
      <c r="A216" s="302"/>
      <c r="B216" s="301"/>
      <c r="C216" s="300"/>
      <c r="D216" s="303"/>
      <c r="E216" s="301"/>
      <c r="F216" s="301"/>
      <c r="G216" s="301"/>
      <c r="H216" s="299"/>
      <c r="I216" s="298"/>
      <c r="J216" s="298"/>
      <c r="K216" s="308"/>
      <c r="L216" s="308"/>
      <c r="M216" s="308"/>
      <c r="N216" s="308"/>
      <c r="O216" s="308"/>
      <c r="P216" s="309"/>
      <c r="Q216" s="307"/>
      <c r="R216" s="182" t="str">
        <f ca="1">IF(ISERROR($V216),"",OFFSET('Smelter Look-up'!$C$4,$V216-4,0)&amp;"")</f>
        <v/>
      </c>
      <c r="S216" s="181" t="str">
        <f t="shared" ca="1" si="12"/>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si="13"/>
        <v>0</v>
      </c>
      <c r="AB216" s="228" t="str">
        <f t="shared" si="14"/>
        <v/>
      </c>
    </row>
    <row r="217" spans="1:28" s="227" customFormat="1" ht="20.25">
      <c r="A217" s="302"/>
      <c r="B217" s="301"/>
      <c r="C217" s="300"/>
      <c r="D217" s="303"/>
      <c r="E217" s="301"/>
      <c r="F217" s="301"/>
      <c r="G217" s="301"/>
      <c r="H217" s="299"/>
      <c r="I217" s="298"/>
      <c r="J217" s="298"/>
      <c r="K217" s="308"/>
      <c r="L217" s="308"/>
      <c r="M217" s="308"/>
      <c r="N217" s="308"/>
      <c r="O217" s="308"/>
      <c r="P217" s="309"/>
      <c r="Q217" s="307"/>
      <c r="R217" s="182" t="str">
        <f ca="1">IF(ISERROR($V217),"",OFFSET('Smelter Look-up'!$C$4,$V217-4,0)&amp;"")</f>
        <v/>
      </c>
      <c r="S217" s="181" t="str">
        <f t="shared" ca="1" si="12"/>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13"/>
        <v>0</v>
      </c>
      <c r="AB217" s="228" t="str">
        <f t="shared" si="14"/>
        <v/>
      </c>
    </row>
    <row r="218" spans="1:28" s="227" customFormat="1" ht="20.25">
      <c r="A218" s="302"/>
      <c r="B218" s="301"/>
      <c r="C218" s="300"/>
      <c r="D218" s="303"/>
      <c r="E218" s="301"/>
      <c r="F218" s="301"/>
      <c r="G218" s="301"/>
      <c r="H218" s="299"/>
      <c r="I218" s="298"/>
      <c r="J218" s="298"/>
      <c r="K218" s="308"/>
      <c r="L218" s="308"/>
      <c r="M218" s="308"/>
      <c r="N218" s="308"/>
      <c r="O218" s="308"/>
      <c r="P218" s="309"/>
      <c r="Q218" s="307"/>
      <c r="R218" s="182" t="str">
        <f ca="1">IF(ISERROR($V218),"",OFFSET('Smelter Look-up'!$C$4,$V218-4,0)&amp;"")</f>
        <v/>
      </c>
      <c r="S218" s="181" t="str">
        <f t="shared" ca="1" si="12"/>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13"/>
        <v>0</v>
      </c>
      <c r="AB218" s="228" t="str">
        <f t="shared" si="14"/>
        <v/>
      </c>
    </row>
    <row r="219" spans="1:28" s="227" customFormat="1" ht="20.25">
      <c r="A219" s="302"/>
      <c r="B219" s="301"/>
      <c r="C219" s="300"/>
      <c r="D219" s="303"/>
      <c r="E219" s="301"/>
      <c r="F219" s="301"/>
      <c r="G219" s="301"/>
      <c r="H219" s="299"/>
      <c r="I219" s="298"/>
      <c r="J219" s="298"/>
      <c r="K219" s="308"/>
      <c r="L219" s="308"/>
      <c r="M219" s="308"/>
      <c r="N219" s="308"/>
      <c r="O219" s="308"/>
      <c r="P219" s="309"/>
      <c r="Q219" s="307"/>
      <c r="R219" s="182" t="str">
        <f ca="1">IF(ISERROR($V219),"",OFFSET('Smelter Look-up'!$C$4,$V219-4,0)&amp;"")</f>
        <v/>
      </c>
      <c r="S219" s="181" t="str">
        <f t="shared" ca="1" si="12"/>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13"/>
        <v>0</v>
      </c>
      <c r="AB219" s="228" t="str">
        <f t="shared" si="14"/>
        <v/>
      </c>
    </row>
    <row r="220" spans="1:28" s="227" customFormat="1" ht="20.25">
      <c r="A220" s="302"/>
      <c r="B220" s="301"/>
      <c r="C220" s="300"/>
      <c r="D220" s="303"/>
      <c r="E220" s="301"/>
      <c r="F220" s="301"/>
      <c r="G220" s="301"/>
      <c r="H220" s="299"/>
      <c r="I220" s="298"/>
      <c r="J220" s="298"/>
      <c r="K220" s="308"/>
      <c r="L220" s="308"/>
      <c r="M220" s="308"/>
      <c r="N220" s="308"/>
      <c r="O220" s="308"/>
      <c r="P220" s="309"/>
      <c r="Q220" s="307"/>
      <c r="R220" s="182" t="str">
        <f ca="1">IF(ISERROR($V220),"",OFFSET('Smelter Look-up'!$C$4,$V220-4,0)&amp;"")</f>
        <v/>
      </c>
      <c r="S220" s="181" t="str">
        <f t="shared" ca="1" si="12"/>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si="13"/>
        <v>0</v>
      </c>
      <c r="AB220" s="228" t="str">
        <f t="shared" si="14"/>
        <v/>
      </c>
    </row>
    <row r="221" spans="1:28" s="227" customFormat="1" ht="20.25">
      <c r="A221" s="302"/>
      <c r="B221" s="301"/>
      <c r="C221" s="300"/>
      <c r="D221" s="303"/>
      <c r="E221" s="301"/>
      <c r="F221" s="301"/>
      <c r="G221" s="301"/>
      <c r="H221" s="299"/>
      <c r="I221" s="298"/>
      <c r="J221" s="298"/>
      <c r="K221" s="308"/>
      <c r="L221" s="308"/>
      <c r="M221" s="308"/>
      <c r="N221" s="308"/>
      <c r="O221" s="308"/>
      <c r="P221" s="309"/>
      <c r="Q221" s="307"/>
      <c r="R221" s="182" t="str">
        <f ca="1">IF(ISERROR($V221),"",OFFSET('Smelter Look-up'!$C$4,$V221-4,0)&amp;"")</f>
        <v/>
      </c>
      <c r="S221" s="181" t="str">
        <f t="shared" ca="1" si="12"/>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si="13"/>
        <v>0</v>
      </c>
      <c r="AB221" s="228" t="str">
        <f t="shared" si="14"/>
        <v/>
      </c>
    </row>
    <row r="222" spans="1:28" s="227" customFormat="1" ht="20.25">
      <c r="A222" s="302"/>
      <c r="B222" s="301"/>
      <c r="C222" s="300"/>
      <c r="D222" s="303"/>
      <c r="E222" s="301"/>
      <c r="F222" s="301"/>
      <c r="G222" s="301"/>
      <c r="H222" s="299"/>
      <c r="I222" s="298"/>
      <c r="J222" s="298"/>
      <c r="K222" s="308"/>
      <c r="L222" s="308"/>
      <c r="M222" s="308"/>
      <c r="N222" s="308"/>
      <c r="O222" s="308"/>
      <c r="P222" s="309"/>
      <c r="Q222" s="307"/>
      <c r="R222" s="182" t="str">
        <f ca="1">IF(ISERROR($V222),"",OFFSET('Smelter Look-up'!$C$4,$V222-4,0)&amp;"")</f>
        <v/>
      </c>
      <c r="S222" s="181" t="str">
        <f t="shared" ca="1" si="12"/>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si="13"/>
        <v>0</v>
      </c>
      <c r="AB222" s="228" t="str">
        <f t="shared" si="14"/>
        <v/>
      </c>
    </row>
    <row r="223" spans="1:28" s="227" customFormat="1" ht="20.25">
      <c r="A223" s="302"/>
      <c r="B223" s="301"/>
      <c r="C223" s="300"/>
      <c r="D223" s="303"/>
      <c r="E223" s="301"/>
      <c r="F223" s="301"/>
      <c r="G223" s="301"/>
      <c r="H223" s="299"/>
      <c r="I223" s="298"/>
      <c r="J223" s="298"/>
      <c r="K223" s="308"/>
      <c r="L223" s="308"/>
      <c r="M223" s="308"/>
      <c r="N223" s="308"/>
      <c r="O223" s="308"/>
      <c r="P223" s="309"/>
      <c r="Q223" s="307"/>
      <c r="R223" s="182" t="str">
        <f ca="1">IF(ISERROR($V223),"",OFFSET('Smelter Look-up'!$C$4,$V223-4,0)&amp;"")</f>
        <v/>
      </c>
      <c r="S223" s="181" t="str">
        <f t="shared" ca="1" si="12"/>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si="13"/>
        <v>0</v>
      </c>
      <c r="AB223" s="228" t="str">
        <f t="shared" si="14"/>
        <v/>
      </c>
    </row>
    <row r="224" spans="1:28" s="227" customFormat="1" ht="20.25">
      <c r="A224" s="302"/>
      <c r="B224" s="301"/>
      <c r="C224" s="300"/>
      <c r="D224" s="303"/>
      <c r="E224" s="301"/>
      <c r="F224" s="301"/>
      <c r="G224" s="301"/>
      <c r="H224" s="299"/>
      <c r="I224" s="298"/>
      <c r="J224" s="298"/>
      <c r="K224" s="308"/>
      <c r="L224" s="308"/>
      <c r="M224" s="308"/>
      <c r="N224" s="308"/>
      <c r="O224" s="308"/>
      <c r="P224" s="309"/>
      <c r="Q224" s="307"/>
      <c r="R224" s="182" t="str">
        <f ca="1">IF(ISERROR($V224),"",OFFSET('Smelter Look-up'!$C$4,$V224-4,0)&amp;"")</f>
        <v/>
      </c>
      <c r="S224" s="181" t="str">
        <f t="shared" ca="1" si="12"/>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13"/>
        <v>0</v>
      </c>
      <c r="AB224" s="228" t="str">
        <f t="shared" si="14"/>
        <v/>
      </c>
    </row>
    <row r="225" spans="1:28" s="227" customFormat="1" ht="20.25">
      <c r="A225" s="302"/>
      <c r="B225" s="301"/>
      <c r="C225" s="300"/>
      <c r="D225" s="303"/>
      <c r="E225" s="301"/>
      <c r="F225" s="301"/>
      <c r="G225" s="301"/>
      <c r="H225" s="299"/>
      <c r="I225" s="298"/>
      <c r="J225" s="298"/>
      <c r="K225" s="308"/>
      <c r="L225" s="308"/>
      <c r="M225" s="308"/>
      <c r="N225" s="308"/>
      <c r="O225" s="308"/>
      <c r="P225" s="309"/>
      <c r="Q225" s="307"/>
      <c r="R225" s="182" t="str">
        <f ca="1">IF(ISERROR($V225),"",OFFSET('Smelter Look-up'!$C$4,$V225-4,0)&amp;"")</f>
        <v/>
      </c>
      <c r="S225" s="181" t="str">
        <f t="shared" ca="1" si="12"/>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si="13"/>
        <v>0</v>
      </c>
      <c r="AB225" s="228" t="str">
        <f t="shared" si="14"/>
        <v/>
      </c>
    </row>
    <row r="226" spans="1:28" s="227" customFormat="1" ht="20.25">
      <c r="A226" s="302"/>
      <c r="B226" s="301"/>
      <c r="C226" s="300"/>
      <c r="D226" s="303"/>
      <c r="E226" s="301"/>
      <c r="F226" s="301"/>
      <c r="G226" s="301"/>
      <c r="H226" s="299"/>
      <c r="I226" s="298"/>
      <c r="J226" s="298"/>
      <c r="K226" s="308"/>
      <c r="L226" s="308"/>
      <c r="M226" s="308"/>
      <c r="N226" s="308"/>
      <c r="O226" s="308"/>
      <c r="P226" s="309"/>
      <c r="Q226" s="307"/>
      <c r="R226" s="182" t="str">
        <f ca="1">IF(ISERROR($V226),"",OFFSET('Smelter Look-up'!$C$4,$V226-4,0)&amp;"")</f>
        <v/>
      </c>
      <c r="S226" s="181" t="str">
        <f t="shared" ca="1" si="12"/>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si="13"/>
        <v>0</v>
      </c>
      <c r="AB226" s="228" t="str">
        <f t="shared" si="14"/>
        <v/>
      </c>
    </row>
    <row r="227" spans="1:28" s="227" customFormat="1" ht="20.25">
      <c r="A227" s="302"/>
      <c r="B227" s="301"/>
      <c r="C227" s="300"/>
      <c r="D227" s="303"/>
      <c r="E227" s="301"/>
      <c r="F227" s="301"/>
      <c r="G227" s="301"/>
      <c r="H227" s="299"/>
      <c r="I227" s="298"/>
      <c r="J227" s="298"/>
      <c r="K227" s="308"/>
      <c r="L227" s="308"/>
      <c r="M227" s="308"/>
      <c r="N227" s="308"/>
      <c r="O227" s="308"/>
      <c r="P227" s="309"/>
      <c r="Q227" s="307"/>
      <c r="R227" s="182" t="str">
        <f ca="1">IF(ISERROR($V227),"",OFFSET('Smelter Look-up'!$C$4,$V227-4,0)&amp;"")</f>
        <v/>
      </c>
      <c r="S227" s="181" t="str">
        <f t="shared" ca="1" si="12"/>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13"/>
        <v>0</v>
      </c>
      <c r="AB227" s="228" t="str">
        <f t="shared" si="14"/>
        <v/>
      </c>
    </row>
    <row r="228" spans="1:28" s="227" customFormat="1" ht="20.25">
      <c r="A228" s="302"/>
      <c r="B228" s="301"/>
      <c r="C228" s="300"/>
      <c r="D228" s="303"/>
      <c r="E228" s="301"/>
      <c r="F228" s="301"/>
      <c r="G228" s="301"/>
      <c r="H228" s="299"/>
      <c r="I228" s="298"/>
      <c r="J228" s="298"/>
      <c r="K228" s="308"/>
      <c r="L228" s="308"/>
      <c r="M228" s="308"/>
      <c r="N228" s="308"/>
      <c r="O228" s="308"/>
      <c r="P228" s="309"/>
      <c r="Q228" s="307"/>
      <c r="R228" s="182" t="str">
        <f ca="1">IF(ISERROR($V228),"",OFFSET('Smelter Look-up'!$C$4,$V228-4,0)&amp;"")</f>
        <v/>
      </c>
      <c r="S228" s="181" t="str">
        <f t="shared" ca="1" si="12"/>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13"/>
        <v>0</v>
      </c>
      <c r="AB228" s="228" t="str">
        <f t="shared" si="14"/>
        <v/>
      </c>
    </row>
    <row r="229" spans="1:28" s="227" customFormat="1" ht="20.25">
      <c r="A229" s="302"/>
      <c r="B229" s="301"/>
      <c r="C229" s="300"/>
      <c r="D229" s="303"/>
      <c r="E229" s="301"/>
      <c r="F229" s="301"/>
      <c r="G229" s="301"/>
      <c r="H229" s="299"/>
      <c r="I229" s="298"/>
      <c r="J229" s="298"/>
      <c r="K229" s="308"/>
      <c r="L229" s="308"/>
      <c r="M229" s="308"/>
      <c r="N229" s="308"/>
      <c r="O229" s="308"/>
      <c r="P229" s="309"/>
      <c r="Q229" s="307"/>
      <c r="R229" s="182" t="str">
        <f ca="1">IF(ISERROR($V229),"",OFFSET('Smelter Look-up'!$C$4,$V229-4,0)&amp;"")</f>
        <v/>
      </c>
      <c r="S229" s="181" t="str">
        <f t="shared" ca="1" si="12"/>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si="13"/>
        <v>0</v>
      </c>
      <c r="AB229" s="228" t="str">
        <f t="shared" si="14"/>
        <v/>
      </c>
    </row>
    <row r="230" spans="1:28" s="227" customFormat="1" ht="20.25">
      <c r="A230" s="302"/>
      <c r="B230" s="301"/>
      <c r="C230" s="300"/>
      <c r="D230" s="303"/>
      <c r="E230" s="301"/>
      <c r="F230" s="301"/>
      <c r="G230" s="301"/>
      <c r="H230" s="299"/>
      <c r="I230" s="298"/>
      <c r="J230" s="298"/>
      <c r="K230" s="308"/>
      <c r="L230" s="308"/>
      <c r="M230" s="308"/>
      <c r="N230" s="308"/>
      <c r="O230" s="308"/>
      <c r="P230" s="309"/>
      <c r="Q230" s="307"/>
      <c r="R230" s="182" t="str">
        <f ca="1">IF(ISERROR($V230),"",OFFSET('Smelter Look-up'!$C$4,$V230-4,0)&amp;"")</f>
        <v/>
      </c>
      <c r="S230" s="181" t="str">
        <f t="shared" ref="S230" ca="1" si="15">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 si="16">IF(AND(C230="Smelter not listed",OR(LEN(D230)=0,LEN(E230)=0)),1,0)</f>
        <v>0</v>
      </c>
      <c r="AB230" s="228" t="str">
        <f t="shared" ref="AB230" si="17">B230&amp;C230</f>
        <v/>
      </c>
    </row>
    <row r="231" spans="1:28" s="227" customFormat="1" ht="20.25">
      <c r="A231" s="302"/>
      <c r="B231" s="301"/>
      <c r="C231" s="300"/>
      <c r="D231" s="303"/>
      <c r="E231" s="301"/>
      <c r="F231" s="301"/>
      <c r="G231" s="301"/>
      <c r="H231" s="299"/>
      <c r="I231" s="298"/>
      <c r="J231" s="298"/>
      <c r="K231" s="308"/>
      <c r="L231" s="308"/>
      <c r="M231" s="308"/>
      <c r="N231" s="308"/>
      <c r="O231" s="308"/>
      <c r="P231" s="309"/>
      <c r="Q231" s="307"/>
      <c r="R231" s="182" t="str">
        <f ca="1">IF(ISERROR($V231),"",OFFSET('Smelter Look-up'!$C$4,$V231-4,0)&amp;"")</f>
        <v/>
      </c>
      <c r="S231" s="181" t="str">
        <f t="shared" ref="S231:S262" ca="1" si="18">IF(B231="","",IF(ISERROR(MATCH($E231,CL,0)),"Unknown",INDIRECT("'C'!$A$"&amp;MATCH($E231,CL,0)+1)))</f>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ref="X231:X262" si="19">IF(AND(C231="Smelter not listed",OR(LEN(D231)=0,LEN(E231)=0)),1,0)</f>
        <v>0</v>
      </c>
      <c r="AB231" s="228" t="str">
        <f t="shared" ref="AB231:AB262" si="20">B231&amp;C231</f>
        <v/>
      </c>
    </row>
    <row r="232" spans="1:28" s="227" customFormat="1" ht="20.25">
      <c r="A232" s="302"/>
      <c r="B232" s="301"/>
      <c r="C232" s="300"/>
      <c r="D232" s="303"/>
      <c r="E232" s="301"/>
      <c r="F232" s="301"/>
      <c r="G232" s="301"/>
      <c r="H232" s="299"/>
      <c r="I232" s="298"/>
      <c r="J232" s="298"/>
      <c r="K232" s="308"/>
      <c r="L232" s="308"/>
      <c r="M232" s="308"/>
      <c r="N232" s="308"/>
      <c r="O232" s="308"/>
      <c r="P232" s="309"/>
      <c r="Q232" s="307"/>
      <c r="R232" s="182" t="str">
        <f ca="1">IF(ISERROR($V232),"",OFFSET('Smelter Look-up'!$C$4,$V232-4,0)&amp;"")</f>
        <v/>
      </c>
      <c r="S232" s="181" t="str">
        <f t="shared" ca="1" si="18"/>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si="19"/>
        <v>0</v>
      </c>
      <c r="AB232" s="228" t="str">
        <f t="shared" si="20"/>
        <v/>
      </c>
    </row>
    <row r="233" spans="1:28" s="227" customFormat="1" ht="20.25">
      <c r="A233" s="302"/>
      <c r="B233" s="301"/>
      <c r="C233" s="300"/>
      <c r="D233" s="303"/>
      <c r="E233" s="301"/>
      <c r="F233" s="301"/>
      <c r="G233" s="301"/>
      <c r="H233" s="299"/>
      <c r="I233" s="298"/>
      <c r="J233" s="298"/>
      <c r="K233" s="308"/>
      <c r="L233" s="308"/>
      <c r="M233" s="308"/>
      <c r="N233" s="308"/>
      <c r="O233" s="308"/>
      <c r="P233" s="309"/>
      <c r="Q233" s="307"/>
      <c r="R233" s="182" t="str">
        <f ca="1">IF(ISERROR($V233),"",OFFSET('Smelter Look-up'!$C$4,$V233-4,0)&amp;"")</f>
        <v/>
      </c>
      <c r="S233" s="181" t="str">
        <f t="shared" ca="1" si="18"/>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19"/>
        <v>0</v>
      </c>
      <c r="AB233" s="228" t="str">
        <f t="shared" si="20"/>
        <v/>
      </c>
    </row>
    <row r="234" spans="1:28" s="227" customFormat="1" ht="20.25">
      <c r="A234" s="302"/>
      <c r="B234" s="301"/>
      <c r="C234" s="300"/>
      <c r="D234" s="303"/>
      <c r="E234" s="301"/>
      <c r="F234" s="301"/>
      <c r="G234" s="301"/>
      <c r="H234" s="299"/>
      <c r="I234" s="298"/>
      <c r="J234" s="298"/>
      <c r="K234" s="308"/>
      <c r="L234" s="308"/>
      <c r="M234" s="308"/>
      <c r="N234" s="308"/>
      <c r="O234" s="308"/>
      <c r="P234" s="309"/>
      <c r="Q234" s="307"/>
      <c r="R234" s="182" t="str">
        <f ca="1">IF(ISERROR($V234),"",OFFSET('Smelter Look-up'!$C$4,$V234-4,0)&amp;"")</f>
        <v/>
      </c>
      <c r="S234" s="181" t="str">
        <f t="shared" ca="1" si="18"/>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19"/>
        <v>0</v>
      </c>
      <c r="AB234" s="228" t="str">
        <f t="shared" si="20"/>
        <v/>
      </c>
    </row>
    <row r="235" spans="1:28" s="227" customFormat="1" ht="20.25">
      <c r="A235" s="302"/>
      <c r="B235" s="301"/>
      <c r="C235" s="300"/>
      <c r="D235" s="303"/>
      <c r="E235" s="301"/>
      <c r="F235" s="301"/>
      <c r="G235" s="301"/>
      <c r="H235" s="299"/>
      <c r="I235" s="298"/>
      <c r="J235" s="298"/>
      <c r="K235" s="308"/>
      <c r="L235" s="308"/>
      <c r="M235" s="308"/>
      <c r="N235" s="308"/>
      <c r="O235" s="308"/>
      <c r="P235" s="309"/>
      <c r="Q235" s="307"/>
      <c r="R235" s="182" t="str">
        <f ca="1">IF(ISERROR($V235),"",OFFSET('Smelter Look-up'!$C$4,$V235-4,0)&amp;"")</f>
        <v/>
      </c>
      <c r="S235" s="181" t="str">
        <f t="shared" ca="1" si="18"/>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19"/>
        <v>0</v>
      </c>
      <c r="AB235" s="228" t="str">
        <f t="shared" si="20"/>
        <v/>
      </c>
    </row>
    <row r="236" spans="1:28" s="227" customFormat="1" ht="20.25">
      <c r="A236" s="302"/>
      <c r="B236" s="301"/>
      <c r="C236" s="300"/>
      <c r="D236" s="303"/>
      <c r="E236" s="301"/>
      <c r="F236" s="301"/>
      <c r="G236" s="301"/>
      <c r="H236" s="299"/>
      <c r="I236" s="298"/>
      <c r="J236" s="298"/>
      <c r="K236" s="308"/>
      <c r="L236" s="308"/>
      <c r="M236" s="308"/>
      <c r="N236" s="308"/>
      <c r="O236" s="308"/>
      <c r="P236" s="309"/>
      <c r="Q236" s="307"/>
      <c r="R236" s="182" t="str">
        <f ca="1">IF(ISERROR($V236),"",OFFSET('Smelter Look-up'!$C$4,$V236-4,0)&amp;"")</f>
        <v/>
      </c>
      <c r="S236" s="181" t="str">
        <f t="shared" ca="1" si="18"/>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19"/>
        <v>0</v>
      </c>
      <c r="AB236" s="228" t="str">
        <f t="shared" si="20"/>
        <v/>
      </c>
    </row>
    <row r="237" spans="1:28" s="227" customFormat="1" ht="20.25">
      <c r="A237" s="302"/>
      <c r="B237" s="301"/>
      <c r="C237" s="300"/>
      <c r="D237" s="303"/>
      <c r="E237" s="301"/>
      <c r="F237" s="301"/>
      <c r="G237" s="301"/>
      <c r="H237" s="299"/>
      <c r="I237" s="298"/>
      <c r="J237" s="298"/>
      <c r="K237" s="308"/>
      <c r="L237" s="308"/>
      <c r="M237" s="308"/>
      <c r="N237" s="308"/>
      <c r="O237" s="308"/>
      <c r="P237" s="309"/>
      <c r="Q237" s="307"/>
      <c r="R237" s="182" t="str">
        <f ca="1">IF(ISERROR($V237),"",OFFSET('Smelter Look-up'!$C$4,$V237-4,0)&amp;"")</f>
        <v/>
      </c>
      <c r="S237" s="181" t="str">
        <f t="shared" ca="1" si="18"/>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si="19"/>
        <v>0</v>
      </c>
      <c r="AB237" s="228" t="str">
        <f t="shared" si="20"/>
        <v/>
      </c>
    </row>
    <row r="238" spans="1:28" s="227" customFormat="1" ht="20.25">
      <c r="A238" s="302"/>
      <c r="B238" s="301"/>
      <c r="C238" s="300"/>
      <c r="D238" s="303"/>
      <c r="E238" s="301"/>
      <c r="F238" s="301"/>
      <c r="G238" s="301"/>
      <c r="H238" s="299"/>
      <c r="I238" s="298"/>
      <c r="J238" s="298"/>
      <c r="K238" s="308"/>
      <c r="L238" s="308"/>
      <c r="M238" s="308"/>
      <c r="N238" s="308"/>
      <c r="O238" s="308"/>
      <c r="P238" s="309"/>
      <c r="Q238" s="307"/>
      <c r="R238" s="182" t="str">
        <f ca="1">IF(ISERROR($V238),"",OFFSET('Smelter Look-up'!$C$4,$V238-4,0)&amp;"")</f>
        <v/>
      </c>
      <c r="S238" s="181" t="str">
        <f t="shared" ca="1" si="18"/>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si="19"/>
        <v>0</v>
      </c>
      <c r="AB238" s="228" t="str">
        <f t="shared" si="20"/>
        <v/>
      </c>
    </row>
    <row r="239" spans="1:28" s="227" customFormat="1" ht="20.25">
      <c r="A239" s="302"/>
      <c r="B239" s="301"/>
      <c r="C239" s="300"/>
      <c r="D239" s="303"/>
      <c r="E239" s="301"/>
      <c r="F239" s="301"/>
      <c r="G239" s="301"/>
      <c r="H239" s="299"/>
      <c r="I239" s="298"/>
      <c r="J239" s="298"/>
      <c r="K239" s="308"/>
      <c r="L239" s="308"/>
      <c r="M239" s="308"/>
      <c r="N239" s="308"/>
      <c r="O239" s="308"/>
      <c r="P239" s="309"/>
      <c r="Q239" s="307"/>
      <c r="R239" s="182" t="str">
        <f ca="1">IF(ISERROR($V239),"",OFFSET('Smelter Look-up'!$C$4,$V239-4,0)&amp;"")</f>
        <v/>
      </c>
      <c r="S239" s="181" t="str">
        <f t="shared" ca="1" si="18"/>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si="19"/>
        <v>0</v>
      </c>
      <c r="AB239" s="228" t="str">
        <f t="shared" si="20"/>
        <v/>
      </c>
    </row>
    <row r="240" spans="1:28" s="227" customFormat="1" ht="20.25">
      <c r="A240" s="302"/>
      <c r="B240" s="301"/>
      <c r="C240" s="300"/>
      <c r="D240" s="303"/>
      <c r="E240" s="301"/>
      <c r="F240" s="301"/>
      <c r="G240" s="301"/>
      <c r="H240" s="299"/>
      <c r="I240" s="298"/>
      <c r="J240" s="298"/>
      <c r="K240" s="308"/>
      <c r="L240" s="308"/>
      <c r="M240" s="308"/>
      <c r="N240" s="308"/>
      <c r="O240" s="308"/>
      <c r="P240" s="309"/>
      <c r="Q240" s="307"/>
      <c r="R240" s="182" t="str">
        <f ca="1">IF(ISERROR($V240),"",OFFSET('Smelter Look-up'!$C$4,$V240-4,0)&amp;"")</f>
        <v/>
      </c>
      <c r="S240" s="181" t="str">
        <f t="shared" ca="1" si="18"/>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si="19"/>
        <v>0</v>
      </c>
      <c r="AB240" s="228" t="str">
        <f t="shared" si="20"/>
        <v/>
      </c>
    </row>
    <row r="241" spans="1:28" s="227" customFormat="1" ht="20.25">
      <c r="A241" s="302"/>
      <c r="B241" s="301"/>
      <c r="C241" s="300"/>
      <c r="D241" s="303"/>
      <c r="E241" s="301"/>
      <c r="F241" s="301"/>
      <c r="G241" s="301"/>
      <c r="H241" s="299"/>
      <c r="I241" s="298"/>
      <c r="J241" s="298"/>
      <c r="K241" s="308"/>
      <c r="L241" s="308"/>
      <c r="M241" s="308"/>
      <c r="N241" s="308"/>
      <c r="O241" s="308"/>
      <c r="P241" s="309"/>
      <c r="Q241" s="307"/>
      <c r="R241" s="182" t="str">
        <f ca="1">IF(ISERROR($V241),"",OFFSET('Smelter Look-up'!$C$4,$V241-4,0)&amp;"")</f>
        <v/>
      </c>
      <c r="S241" s="181" t="str">
        <f t="shared" ca="1" si="18"/>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19"/>
        <v>0</v>
      </c>
      <c r="AB241" s="228" t="str">
        <f t="shared" si="20"/>
        <v/>
      </c>
    </row>
    <row r="242" spans="1:28" s="227" customFormat="1" ht="20.25">
      <c r="A242" s="302"/>
      <c r="B242" s="301"/>
      <c r="C242" s="300"/>
      <c r="D242" s="303"/>
      <c r="E242" s="301"/>
      <c r="F242" s="301"/>
      <c r="G242" s="301"/>
      <c r="H242" s="299"/>
      <c r="I242" s="298"/>
      <c r="J242" s="298"/>
      <c r="K242" s="308"/>
      <c r="L242" s="308"/>
      <c r="M242" s="308"/>
      <c r="N242" s="308"/>
      <c r="O242" s="308"/>
      <c r="P242" s="309"/>
      <c r="Q242" s="307"/>
      <c r="R242" s="182" t="str">
        <f ca="1">IF(ISERROR($V242),"",OFFSET('Smelter Look-up'!$C$4,$V242-4,0)&amp;"")</f>
        <v/>
      </c>
      <c r="S242" s="181" t="str">
        <f t="shared" ca="1" si="18"/>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19"/>
        <v>0</v>
      </c>
      <c r="AB242" s="228" t="str">
        <f t="shared" si="20"/>
        <v/>
      </c>
    </row>
    <row r="243" spans="1:28" s="227" customFormat="1" ht="20.25">
      <c r="A243" s="302"/>
      <c r="B243" s="301"/>
      <c r="C243" s="300"/>
      <c r="D243" s="303"/>
      <c r="E243" s="301"/>
      <c r="F243" s="301"/>
      <c r="G243" s="301"/>
      <c r="H243" s="299"/>
      <c r="I243" s="298"/>
      <c r="J243" s="298"/>
      <c r="K243" s="308"/>
      <c r="L243" s="308"/>
      <c r="M243" s="308"/>
      <c r="N243" s="308"/>
      <c r="O243" s="308"/>
      <c r="P243" s="309"/>
      <c r="Q243" s="307"/>
      <c r="R243" s="182" t="str">
        <f ca="1">IF(ISERROR($V243),"",OFFSET('Smelter Look-up'!$C$4,$V243-4,0)&amp;"")</f>
        <v/>
      </c>
      <c r="S243" s="181" t="str">
        <f t="shared" ca="1" si="18"/>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19"/>
        <v>0</v>
      </c>
      <c r="AB243" s="228" t="str">
        <f t="shared" si="20"/>
        <v/>
      </c>
    </row>
    <row r="244" spans="1:28" s="227" customFormat="1" ht="20.25">
      <c r="A244" s="302"/>
      <c r="B244" s="301"/>
      <c r="C244" s="300"/>
      <c r="D244" s="303"/>
      <c r="E244" s="301"/>
      <c r="F244" s="301"/>
      <c r="G244" s="301"/>
      <c r="H244" s="299"/>
      <c r="I244" s="298"/>
      <c r="J244" s="298"/>
      <c r="K244" s="308"/>
      <c r="L244" s="308"/>
      <c r="M244" s="308"/>
      <c r="N244" s="308"/>
      <c r="O244" s="308"/>
      <c r="P244" s="309"/>
      <c r="Q244" s="307"/>
      <c r="R244" s="182" t="str">
        <f ca="1">IF(ISERROR($V244),"",OFFSET('Smelter Look-up'!$C$4,$V244-4,0)&amp;"")</f>
        <v/>
      </c>
      <c r="S244" s="181" t="str">
        <f t="shared" ca="1" si="18"/>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19"/>
        <v>0</v>
      </c>
      <c r="AB244" s="228" t="str">
        <f t="shared" si="20"/>
        <v/>
      </c>
    </row>
    <row r="245" spans="1:28" s="227" customFormat="1" ht="20.25">
      <c r="A245" s="302"/>
      <c r="B245" s="301"/>
      <c r="C245" s="300"/>
      <c r="D245" s="303"/>
      <c r="E245" s="301"/>
      <c r="F245" s="301"/>
      <c r="G245" s="301"/>
      <c r="H245" s="299"/>
      <c r="I245" s="298"/>
      <c r="J245" s="298"/>
      <c r="K245" s="308"/>
      <c r="L245" s="308"/>
      <c r="M245" s="308"/>
      <c r="N245" s="308"/>
      <c r="O245" s="308"/>
      <c r="P245" s="309"/>
      <c r="Q245" s="307"/>
      <c r="R245" s="182" t="str">
        <f ca="1">IF(ISERROR($V245),"",OFFSET('Smelter Look-up'!$C$4,$V245-4,0)&amp;"")</f>
        <v/>
      </c>
      <c r="S245" s="181" t="str">
        <f t="shared" ca="1" si="18"/>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19"/>
        <v>0</v>
      </c>
      <c r="AB245" s="228" t="str">
        <f t="shared" si="20"/>
        <v/>
      </c>
    </row>
    <row r="246" spans="1:28" s="227" customFormat="1" ht="20.25">
      <c r="A246" s="302"/>
      <c r="B246" s="301"/>
      <c r="C246" s="300"/>
      <c r="D246" s="303"/>
      <c r="E246" s="301"/>
      <c r="F246" s="301"/>
      <c r="G246" s="301"/>
      <c r="H246" s="299"/>
      <c r="I246" s="298"/>
      <c r="J246" s="298"/>
      <c r="K246" s="308"/>
      <c r="L246" s="308"/>
      <c r="M246" s="308"/>
      <c r="N246" s="308"/>
      <c r="O246" s="308"/>
      <c r="P246" s="309"/>
      <c r="Q246" s="307"/>
      <c r="R246" s="182" t="str">
        <f ca="1">IF(ISERROR($V246),"",OFFSET('Smelter Look-up'!$C$4,$V246-4,0)&amp;"")</f>
        <v/>
      </c>
      <c r="S246" s="181" t="str">
        <f t="shared" ca="1" si="18"/>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19"/>
        <v>0</v>
      </c>
      <c r="AB246" s="228" t="str">
        <f t="shared" si="20"/>
        <v/>
      </c>
    </row>
    <row r="247" spans="1:28" s="227" customFormat="1" ht="20.25">
      <c r="A247" s="302"/>
      <c r="B247" s="301"/>
      <c r="C247" s="300"/>
      <c r="D247" s="303"/>
      <c r="E247" s="301"/>
      <c r="F247" s="301"/>
      <c r="G247" s="301"/>
      <c r="H247" s="299"/>
      <c r="I247" s="298"/>
      <c r="J247" s="298"/>
      <c r="K247" s="308"/>
      <c r="L247" s="308"/>
      <c r="M247" s="308"/>
      <c r="N247" s="308"/>
      <c r="O247" s="308"/>
      <c r="P247" s="309"/>
      <c r="Q247" s="307"/>
      <c r="R247" s="182" t="str">
        <f ca="1">IF(ISERROR($V247),"",OFFSET('Smelter Look-up'!$C$4,$V247-4,0)&amp;"")</f>
        <v/>
      </c>
      <c r="S247" s="181" t="str">
        <f t="shared" ca="1" si="18"/>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19"/>
        <v>0</v>
      </c>
      <c r="AB247" s="228" t="str">
        <f t="shared" si="20"/>
        <v/>
      </c>
    </row>
    <row r="248" spans="1:28" s="227" customFormat="1" ht="20.25">
      <c r="A248" s="302"/>
      <c r="B248" s="301"/>
      <c r="C248" s="300"/>
      <c r="D248" s="303"/>
      <c r="E248" s="301"/>
      <c r="F248" s="301"/>
      <c r="G248" s="301"/>
      <c r="H248" s="299"/>
      <c r="I248" s="298"/>
      <c r="J248" s="298"/>
      <c r="K248" s="308"/>
      <c r="L248" s="308"/>
      <c r="M248" s="308"/>
      <c r="N248" s="308"/>
      <c r="O248" s="308"/>
      <c r="P248" s="309"/>
      <c r="Q248" s="307"/>
      <c r="R248" s="182" t="str">
        <f ca="1">IF(ISERROR($V248),"",OFFSET('Smelter Look-up'!$C$4,$V248-4,0)&amp;"")</f>
        <v/>
      </c>
      <c r="S248" s="181" t="str">
        <f t="shared" ca="1" si="18"/>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19"/>
        <v>0</v>
      </c>
      <c r="AB248" s="228" t="str">
        <f t="shared" si="20"/>
        <v/>
      </c>
    </row>
    <row r="249" spans="1:28" s="227" customFormat="1" ht="20.25">
      <c r="A249" s="302"/>
      <c r="B249" s="301"/>
      <c r="C249" s="300"/>
      <c r="D249" s="303"/>
      <c r="E249" s="301"/>
      <c r="F249" s="301"/>
      <c r="G249" s="301"/>
      <c r="H249" s="299"/>
      <c r="I249" s="298"/>
      <c r="J249" s="298"/>
      <c r="K249" s="308"/>
      <c r="L249" s="308"/>
      <c r="M249" s="308"/>
      <c r="N249" s="308"/>
      <c r="O249" s="308"/>
      <c r="P249" s="309"/>
      <c r="Q249" s="307"/>
      <c r="R249" s="182" t="str">
        <f ca="1">IF(ISERROR($V249),"",OFFSET('Smelter Look-up'!$C$4,$V249-4,0)&amp;"")</f>
        <v/>
      </c>
      <c r="S249" s="181" t="str">
        <f t="shared" ca="1" si="18"/>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19"/>
        <v>0</v>
      </c>
      <c r="AB249" s="228" t="str">
        <f t="shared" si="20"/>
        <v/>
      </c>
    </row>
    <row r="250" spans="1:28" s="227" customFormat="1" ht="20.25">
      <c r="A250" s="302"/>
      <c r="B250" s="301"/>
      <c r="C250" s="300"/>
      <c r="D250" s="303"/>
      <c r="E250" s="301"/>
      <c r="F250" s="301"/>
      <c r="G250" s="301"/>
      <c r="H250" s="299"/>
      <c r="I250" s="298"/>
      <c r="J250" s="298"/>
      <c r="K250" s="308"/>
      <c r="L250" s="308"/>
      <c r="M250" s="308"/>
      <c r="N250" s="308"/>
      <c r="O250" s="308"/>
      <c r="P250" s="309"/>
      <c r="Q250" s="307"/>
      <c r="R250" s="182" t="str">
        <f ca="1">IF(ISERROR($V250),"",OFFSET('Smelter Look-up'!$C$4,$V250-4,0)&amp;"")</f>
        <v/>
      </c>
      <c r="S250" s="181" t="str">
        <f t="shared" ca="1" si="18"/>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si="19"/>
        <v>0</v>
      </c>
      <c r="AB250" s="228" t="str">
        <f t="shared" si="20"/>
        <v/>
      </c>
    </row>
    <row r="251" spans="1:28" s="227" customFormat="1" ht="20.25">
      <c r="A251" s="302"/>
      <c r="B251" s="301"/>
      <c r="C251" s="300"/>
      <c r="D251" s="303"/>
      <c r="E251" s="301"/>
      <c r="F251" s="301"/>
      <c r="G251" s="301"/>
      <c r="H251" s="299"/>
      <c r="I251" s="298"/>
      <c r="J251" s="298"/>
      <c r="K251" s="308"/>
      <c r="L251" s="308"/>
      <c r="M251" s="308"/>
      <c r="N251" s="308"/>
      <c r="O251" s="308"/>
      <c r="P251" s="309"/>
      <c r="Q251" s="307"/>
      <c r="R251" s="182" t="str">
        <f ca="1">IF(ISERROR($V251),"",OFFSET('Smelter Look-up'!$C$4,$V251-4,0)&amp;"")</f>
        <v/>
      </c>
      <c r="S251" s="181" t="str">
        <f t="shared" ca="1" si="18"/>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si="19"/>
        <v>0</v>
      </c>
      <c r="AB251" s="228" t="str">
        <f t="shared" si="20"/>
        <v/>
      </c>
    </row>
    <row r="252" spans="1:28" s="227" customFormat="1" ht="20.25">
      <c r="A252" s="302"/>
      <c r="B252" s="301"/>
      <c r="C252" s="300"/>
      <c r="D252" s="303"/>
      <c r="E252" s="301"/>
      <c r="F252" s="301"/>
      <c r="G252" s="301"/>
      <c r="H252" s="299"/>
      <c r="I252" s="298"/>
      <c r="J252" s="298"/>
      <c r="K252" s="308"/>
      <c r="L252" s="308"/>
      <c r="M252" s="308"/>
      <c r="N252" s="308"/>
      <c r="O252" s="308"/>
      <c r="P252" s="309"/>
      <c r="Q252" s="307"/>
      <c r="R252" s="182" t="str">
        <f ca="1">IF(ISERROR($V252),"",OFFSET('Smelter Look-up'!$C$4,$V252-4,0)&amp;"")</f>
        <v/>
      </c>
      <c r="S252" s="181" t="str">
        <f t="shared" ca="1" si="18"/>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si="19"/>
        <v>0</v>
      </c>
      <c r="AB252" s="228" t="str">
        <f t="shared" si="20"/>
        <v/>
      </c>
    </row>
    <row r="253" spans="1:28" s="227" customFormat="1" ht="20.25">
      <c r="A253" s="302"/>
      <c r="B253" s="301"/>
      <c r="C253" s="300"/>
      <c r="D253" s="303"/>
      <c r="E253" s="301"/>
      <c r="F253" s="301"/>
      <c r="G253" s="301"/>
      <c r="H253" s="299"/>
      <c r="I253" s="298"/>
      <c r="J253" s="298"/>
      <c r="K253" s="308"/>
      <c r="L253" s="308"/>
      <c r="M253" s="308"/>
      <c r="N253" s="308"/>
      <c r="O253" s="308"/>
      <c r="P253" s="309"/>
      <c r="Q253" s="307"/>
      <c r="R253" s="182" t="str">
        <f ca="1">IF(ISERROR($V253),"",OFFSET('Smelter Look-up'!$C$4,$V253-4,0)&amp;"")</f>
        <v/>
      </c>
      <c r="S253" s="181" t="str">
        <f t="shared" ca="1" si="18"/>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19"/>
        <v>0</v>
      </c>
      <c r="AB253" s="228" t="str">
        <f t="shared" si="20"/>
        <v/>
      </c>
    </row>
    <row r="254" spans="1:28" s="227" customFormat="1" ht="20.25">
      <c r="A254" s="302"/>
      <c r="B254" s="301"/>
      <c r="C254" s="300"/>
      <c r="D254" s="303"/>
      <c r="E254" s="301"/>
      <c r="F254" s="301"/>
      <c r="G254" s="301"/>
      <c r="H254" s="299"/>
      <c r="I254" s="298"/>
      <c r="J254" s="298"/>
      <c r="K254" s="308"/>
      <c r="L254" s="308"/>
      <c r="M254" s="308"/>
      <c r="N254" s="308"/>
      <c r="O254" s="308"/>
      <c r="P254" s="309"/>
      <c r="Q254" s="307"/>
      <c r="R254" s="182" t="str">
        <f ca="1">IF(ISERROR($V254),"",OFFSET('Smelter Look-up'!$C$4,$V254-4,0)&amp;"")</f>
        <v/>
      </c>
      <c r="S254" s="181" t="str">
        <f t="shared" ca="1" si="18"/>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si="19"/>
        <v>0</v>
      </c>
      <c r="AB254" s="228" t="str">
        <f t="shared" si="20"/>
        <v/>
      </c>
    </row>
    <row r="255" spans="1:28" s="227" customFormat="1" ht="20.25">
      <c r="A255" s="297"/>
      <c r="B255" s="301"/>
      <c r="C255" s="300"/>
      <c r="D255" s="304"/>
      <c r="E255" s="301"/>
      <c r="F255" s="301"/>
      <c r="G255" s="301"/>
      <c r="H255" s="299"/>
      <c r="I255" s="298"/>
      <c r="J255" s="298"/>
      <c r="K255" s="308"/>
      <c r="L255" s="308"/>
      <c r="M255" s="308"/>
      <c r="N255" s="308"/>
      <c r="O255" s="308"/>
      <c r="P255" s="309"/>
      <c r="Q255" s="307"/>
      <c r="R255" s="182" t="str">
        <f ca="1">IF(ISERROR($V255),"",OFFSET('Smelter Look-up'!$C$4,$V255-4,0)&amp;"")</f>
        <v/>
      </c>
      <c r="S255" s="181" t="str">
        <f t="shared" ca="1" si="18"/>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si="19"/>
        <v>0</v>
      </c>
      <c r="AB255" s="228" t="str">
        <f t="shared" si="20"/>
        <v/>
      </c>
    </row>
    <row r="256" spans="1:28" s="227" customFormat="1" ht="20.25">
      <c r="A256" s="302"/>
      <c r="B256" s="301"/>
      <c r="C256" s="300"/>
      <c r="D256" s="303"/>
      <c r="E256" s="301"/>
      <c r="F256" s="301"/>
      <c r="G256" s="301"/>
      <c r="H256" s="299"/>
      <c r="I256" s="298"/>
      <c r="J256" s="298"/>
      <c r="K256" s="308"/>
      <c r="L256" s="308"/>
      <c r="M256" s="308"/>
      <c r="N256" s="308"/>
      <c r="O256" s="308"/>
      <c r="P256" s="309"/>
      <c r="Q256" s="307"/>
      <c r="R256" s="182" t="str">
        <f ca="1">IF(ISERROR($V256),"",OFFSET('Smelter Look-up'!$C$4,$V256-4,0)&amp;"")</f>
        <v/>
      </c>
      <c r="S256" s="181" t="str">
        <f t="shared" ca="1" si="18"/>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si="19"/>
        <v>0</v>
      </c>
      <c r="AB256" s="228" t="str">
        <f t="shared" si="20"/>
        <v/>
      </c>
    </row>
    <row r="257" spans="1:28" s="227" customFormat="1" ht="20.25">
      <c r="A257" s="302"/>
      <c r="B257" s="301"/>
      <c r="C257" s="300"/>
      <c r="D257" s="303"/>
      <c r="E257" s="301"/>
      <c r="F257" s="301"/>
      <c r="G257" s="301"/>
      <c r="H257" s="299"/>
      <c r="I257" s="298"/>
      <c r="J257" s="298"/>
      <c r="K257" s="308"/>
      <c r="L257" s="308"/>
      <c r="M257" s="308"/>
      <c r="N257" s="308"/>
      <c r="O257" s="308"/>
      <c r="P257" s="309"/>
      <c r="Q257" s="307"/>
      <c r="R257" s="182" t="str">
        <f ca="1">IF(ISERROR($V257),"",OFFSET('Smelter Look-up'!$C$4,$V257-4,0)&amp;"")</f>
        <v/>
      </c>
      <c r="S257" s="181" t="str">
        <f t="shared" ca="1" si="18"/>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si="19"/>
        <v>0</v>
      </c>
      <c r="AB257" s="228" t="str">
        <f t="shared" si="20"/>
        <v/>
      </c>
    </row>
    <row r="258" spans="1:28" s="227" customFormat="1" ht="20.25">
      <c r="A258" s="302"/>
      <c r="B258" s="301"/>
      <c r="C258" s="300"/>
      <c r="D258" s="303"/>
      <c r="E258" s="301"/>
      <c r="F258" s="301"/>
      <c r="G258" s="301"/>
      <c r="H258" s="299"/>
      <c r="I258" s="298"/>
      <c r="J258" s="298"/>
      <c r="K258" s="308"/>
      <c r="L258" s="308"/>
      <c r="M258" s="308"/>
      <c r="N258" s="308"/>
      <c r="O258" s="308"/>
      <c r="P258" s="309"/>
      <c r="Q258" s="307"/>
      <c r="R258" s="182" t="str">
        <f ca="1">IF(ISERROR($V258),"",OFFSET('Smelter Look-up'!$C$4,$V258-4,0)&amp;"")</f>
        <v/>
      </c>
      <c r="S258" s="181" t="str">
        <f t="shared" ca="1" si="18"/>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si="19"/>
        <v>0</v>
      </c>
      <c r="AB258" s="228" t="str">
        <f t="shared" si="20"/>
        <v/>
      </c>
    </row>
    <row r="259" spans="1:28" s="227" customFormat="1" ht="20.25">
      <c r="A259" s="302"/>
      <c r="B259" s="301"/>
      <c r="C259" s="300"/>
      <c r="D259" s="303"/>
      <c r="E259" s="301"/>
      <c r="F259" s="301"/>
      <c r="G259" s="301"/>
      <c r="H259" s="299"/>
      <c r="I259" s="298"/>
      <c r="J259" s="298"/>
      <c r="K259" s="308"/>
      <c r="L259" s="308"/>
      <c r="M259" s="308"/>
      <c r="N259" s="308"/>
      <c r="O259" s="308"/>
      <c r="P259" s="309"/>
      <c r="Q259" s="307"/>
      <c r="R259" s="182" t="str">
        <f ca="1">IF(ISERROR($V259),"",OFFSET('Smelter Look-up'!$C$4,$V259-4,0)&amp;"")</f>
        <v/>
      </c>
      <c r="S259" s="181" t="str">
        <f t="shared" ca="1" si="18"/>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si="19"/>
        <v>0</v>
      </c>
      <c r="AB259" s="228" t="str">
        <f t="shared" si="20"/>
        <v/>
      </c>
    </row>
    <row r="260" spans="1:28" s="227" customFormat="1" ht="20.25">
      <c r="A260" s="302"/>
      <c r="B260" s="301"/>
      <c r="C260" s="300"/>
      <c r="D260" s="303"/>
      <c r="E260" s="301"/>
      <c r="F260" s="301"/>
      <c r="G260" s="301"/>
      <c r="H260" s="299"/>
      <c r="I260" s="298"/>
      <c r="J260" s="298"/>
      <c r="K260" s="308"/>
      <c r="L260" s="308"/>
      <c r="M260" s="308"/>
      <c r="N260" s="308"/>
      <c r="O260" s="308"/>
      <c r="P260" s="309"/>
      <c r="Q260" s="307"/>
      <c r="R260" s="182" t="str">
        <f ca="1">IF(ISERROR($V260),"",OFFSET('Smelter Look-up'!$C$4,$V260-4,0)&amp;"")</f>
        <v/>
      </c>
      <c r="S260" s="181" t="str">
        <f t="shared" ca="1" si="18"/>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si="19"/>
        <v>0</v>
      </c>
      <c r="AB260" s="228" t="str">
        <f t="shared" si="20"/>
        <v/>
      </c>
    </row>
    <row r="261" spans="1:28" s="227" customFormat="1" ht="20.25">
      <c r="A261" s="302"/>
      <c r="B261" s="301"/>
      <c r="C261" s="300"/>
      <c r="D261" s="303"/>
      <c r="E261" s="301"/>
      <c r="F261" s="301"/>
      <c r="G261" s="301"/>
      <c r="H261" s="299"/>
      <c r="I261" s="298"/>
      <c r="J261" s="298"/>
      <c r="K261" s="308"/>
      <c r="L261" s="308"/>
      <c r="M261" s="308"/>
      <c r="N261" s="308"/>
      <c r="O261" s="308"/>
      <c r="P261" s="309"/>
      <c r="Q261" s="307"/>
      <c r="R261" s="182" t="str">
        <f ca="1">IF(ISERROR($V261),"",OFFSET('Smelter Look-up'!$C$4,$V261-4,0)&amp;"")</f>
        <v/>
      </c>
      <c r="S261" s="181" t="str">
        <f t="shared" ca="1" si="18"/>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si="19"/>
        <v>0</v>
      </c>
      <c r="AB261" s="228" t="str">
        <f t="shared" si="20"/>
        <v/>
      </c>
    </row>
    <row r="262" spans="1:28" s="227" customFormat="1" ht="20.25">
      <c r="A262" s="302"/>
      <c r="B262" s="301"/>
      <c r="C262" s="300"/>
      <c r="D262" s="303"/>
      <c r="E262" s="301"/>
      <c r="F262" s="301"/>
      <c r="G262" s="301"/>
      <c r="H262" s="299"/>
      <c r="I262" s="298"/>
      <c r="J262" s="298"/>
      <c r="K262" s="308"/>
      <c r="L262" s="308"/>
      <c r="M262" s="308"/>
      <c r="N262" s="308"/>
      <c r="O262" s="308"/>
      <c r="P262" s="309"/>
      <c r="Q262" s="307"/>
      <c r="R262" s="182" t="str">
        <f ca="1">IF(ISERROR($V262),"",OFFSET('Smelter Look-up'!$C$4,$V262-4,0)&amp;"")</f>
        <v/>
      </c>
      <c r="S262" s="181" t="str">
        <f t="shared" ca="1" si="18"/>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si="19"/>
        <v>0</v>
      </c>
      <c r="AB262" s="228" t="str">
        <f t="shared" si="20"/>
        <v/>
      </c>
    </row>
    <row r="263" spans="1:28" s="227" customFormat="1" ht="20.25">
      <c r="A263" s="302"/>
      <c r="B263" s="301"/>
      <c r="C263" s="300"/>
      <c r="D263" s="303"/>
      <c r="E263" s="301"/>
      <c r="F263" s="301"/>
      <c r="G263" s="301"/>
      <c r="H263" s="299"/>
      <c r="I263" s="298"/>
      <c r="J263" s="298"/>
      <c r="K263" s="308"/>
      <c r="L263" s="308"/>
      <c r="M263" s="308"/>
      <c r="N263" s="308"/>
      <c r="O263" s="308"/>
      <c r="P263" s="309"/>
      <c r="Q263" s="307"/>
      <c r="R263" s="182" t="str">
        <f ca="1">IF(ISERROR($V263),"",OFFSET('Smelter Look-up'!$C$4,$V263-4,0)&amp;"")</f>
        <v/>
      </c>
      <c r="S263" s="181" t="str">
        <f t="shared" ref="S263:S293" ca="1" si="21">IF(B263="","",IF(ISERROR(MATCH($E263,CL,0)),"Unknown",INDIRECT("'C'!$A$"&amp;MATCH($E263,CL,0)+1)))</f>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ref="X263:X293" si="22">IF(AND(C263="Smelter not listed",OR(LEN(D263)=0,LEN(E263)=0)),1,0)</f>
        <v>0</v>
      </c>
      <c r="AB263" s="228" t="str">
        <f t="shared" ref="AB263:AB293" si="23">B263&amp;C263</f>
        <v/>
      </c>
    </row>
    <row r="264" spans="1:28" s="227" customFormat="1" ht="20.25">
      <c r="A264" s="302"/>
      <c r="B264" s="301"/>
      <c r="C264" s="300"/>
      <c r="D264" s="303"/>
      <c r="E264" s="301"/>
      <c r="F264" s="301"/>
      <c r="G264" s="301"/>
      <c r="H264" s="299"/>
      <c r="I264" s="298"/>
      <c r="J264" s="298"/>
      <c r="K264" s="308"/>
      <c r="L264" s="308"/>
      <c r="M264" s="308"/>
      <c r="N264" s="308"/>
      <c r="O264" s="308"/>
      <c r="P264" s="309"/>
      <c r="Q264" s="307"/>
      <c r="R264" s="182" t="str">
        <f ca="1">IF(ISERROR($V264),"",OFFSET('Smelter Look-up'!$C$4,$V264-4,0)&amp;"")</f>
        <v/>
      </c>
      <c r="S264" s="181" t="str">
        <f t="shared" ca="1" si="21"/>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si="22"/>
        <v>0</v>
      </c>
      <c r="AB264" s="228" t="str">
        <f t="shared" si="23"/>
        <v/>
      </c>
    </row>
    <row r="265" spans="1:28" s="227" customFormat="1" ht="20.25">
      <c r="A265" s="302"/>
      <c r="B265" s="301"/>
      <c r="C265" s="300"/>
      <c r="D265" s="303"/>
      <c r="E265" s="301"/>
      <c r="F265" s="301"/>
      <c r="G265" s="301"/>
      <c r="H265" s="299"/>
      <c r="I265" s="298"/>
      <c r="J265" s="298"/>
      <c r="K265" s="308"/>
      <c r="L265" s="308"/>
      <c r="M265" s="308"/>
      <c r="N265" s="308"/>
      <c r="O265" s="308"/>
      <c r="P265" s="309"/>
      <c r="Q265" s="307"/>
      <c r="R265" s="182" t="str">
        <f ca="1">IF(ISERROR($V265),"",OFFSET('Smelter Look-up'!$C$4,$V265-4,0)&amp;"")</f>
        <v/>
      </c>
      <c r="S265" s="181" t="str">
        <f t="shared" ca="1" si="21"/>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si="22"/>
        <v>0</v>
      </c>
      <c r="AB265" s="228" t="str">
        <f t="shared" si="23"/>
        <v/>
      </c>
    </row>
    <row r="266" spans="1:28" s="227" customFormat="1" ht="20.25">
      <c r="A266" s="302"/>
      <c r="B266" s="301"/>
      <c r="C266" s="300"/>
      <c r="D266" s="303"/>
      <c r="E266" s="301"/>
      <c r="F266" s="301"/>
      <c r="G266" s="301"/>
      <c r="H266" s="299"/>
      <c r="I266" s="298"/>
      <c r="J266" s="298"/>
      <c r="K266" s="308"/>
      <c r="L266" s="308"/>
      <c r="M266" s="308"/>
      <c r="N266" s="308"/>
      <c r="O266" s="308"/>
      <c r="P266" s="309"/>
      <c r="Q266" s="307"/>
      <c r="R266" s="182" t="str">
        <f ca="1">IF(ISERROR($V266),"",OFFSET('Smelter Look-up'!$C$4,$V266-4,0)&amp;"")</f>
        <v/>
      </c>
      <c r="S266" s="181" t="str">
        <f t="shared" ca="1" si="21"/>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si="22"/>
        <v>0</v>
      </c>
      <c r="AB266" s="228" t="str">
        <f t="shared" si="23"/>
        <v/>
      </c>
    </row>
    <row r="267" spans="1:28" s="227" customFormat="1" ht="20.25">
      <c r="A267" s="302"/>
      <c r="B267" s="301"/>
      <c r="C267" s="300"/>
      <c r="D267" s="303"/>
      <c r="E267" s="301"/>
      <c r="F267" s="301"/>
      <c r="G267" s="301"/>
      <c r="H267" s="299"/>
      <c r="I267" s="298"/>
      <c r="J267" s="298"/>
      <c r="K267" s="308"/>
      <c r="L267" s="308"/>
      <c r="M267" s="308"/>
      <c r="N267" s="308"/>
      <c r="O267" s="308"/>
      <c r="P267" s="309"/>
      <c r="Q267" s="307"/>
      <c r="R267" s="182" t="str">
        <f ca="1">IF(ISERROR($V267),"",OFFSET('Smelter Look-up'!$C$4,$V267-4,0)&amp;"")</f>
        <v/>
      </c>
      <c r="S267" s="181" t="str">
        <f t="shared" ca="1" si="21"/>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si="22"/>
        <v>0</v>
      </c>
      <c r="AB267" s="228" t="str">
        <f t="shared" si="23"/>
        <v/>
      </c>
    </row>
    <row r="268" spans="1:28" s="227" customFormat="1" ht="20.25">
      <c r="A268" s="302"/>
      <c r="B268" s="301"/>
      <c r="C268" s="300"/>
      <c r="D268" s="303"/>
      <c r="E268" s="301"/>
      <c r="F268" s="301"/>
      <c r="G268" s="301"/>
      <c r="H268" s="299"/>
      <c r="I268" s="298"/>
      <c r="J268" s="298"/>
      <c r="K268" s="308"/>
      <c r="L268" s="308"/>
      <c r="M268" s="308"/>
      <c r="N268" s="308"/>
      <c r="O268" s="308"/>
      <c r="P268" s="309"/>
      <c r="Q268" s="307"/>
      <c r="R268" s="182" t="str">
        <f ca="1">IF(ISERROR($V268),"",OFFSET('Smelter Look-up'!$C$4,$V268-4,0)&amp;"")</f>
        <v/>
      </c>
      <c r="S268" s="181" t="str">
        <f t="shared" ca="1" si="21"/>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si="22"/>
        <v>0</v>
      </c>
      <c r="AB268" s="228" t="str">
        <f t="shared" si="23"/>
        <v/>
      </c>
    </row>
    <row r="269" spans="1:28" s="227" customFormat="1" ht="20.25">
      <c r="A269" s="302"/>
      <c r="B269" s="301"/>
      <c r="C269" s="300"/>
      <c r="D269" s="303"/>
      <c r="E269" s="301"/>
      <c r="F269" s="301"/>
      <c r="G269" s="301"/>
      <c r="H269" s="299"/>
      <c r="I269" s="298"/>
      <c r="J269" s="298"/>
      <c r="K269" s="308"/>
      <c r="L269" s="308"/>
      <c r="M269" s="308"/>
      <c r="N269" s="308"/>
      <c r="O269" s="308"/>
      <c r="P269" s="309"/>
      <c r="Q269" s="307"/>
      <c r="R269" s="182" t="str">
        <f ca="1">IF(ISERROR($V269),"",OFFSET('Smelter Look-up'!$C$4,$V269-4,0)&amp;"")</f>
        <v/>
      </c>
      <c r="S269" s="181" t="str">
        <f t="shared" ca="1" si="21"/>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si="22"/>
        <v>0</v>
      </c>
      <c r="AB269" s="228" t="str">
        <f t="shared" si="23"/>
        <v/>
      </c>
    </row>
    <row r="270" spans="1:28" s="227" customFormat="1" ht="20.25">
      <c r="A270" s="302"/>
      <c r="B270" s="301"/>
      <c r="C270" s="300"/>
      <c r="D270" s="303"/>
      <c r="E270" s="301"/>
      <c r="F270" s="301"/>
      <c r="G270" s="301"/>
      <c r="H270" s="299"/>
      <c r="I270" s="298"/>
      <c r="J270" s="298"/>
      <c r="K270" s="308"/>
      <c r="L270" s="308"/>
      <c r="M270" s="308"/>
      <c r="N270" s="308"/>
      <c r="O270" s="308"/>
      <c r="P270" s="309"/>
      <c r="Q270" s="307"/>
      <c r="R270" s="182" t="str">
        <f ca="1">IF(ISERROR($V270),"",OFFSET('Smelter Look-up'!$C$4,$V270-4,0)&amp;"")</f>
        <v/>
      </c>
      <c r="S270" s="181" t="str">
        <f t="shared" ca="1" si="21"/>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si="22"/>
        <v>0</v>
      </c>
      <c r="AB270" s="228" t="str">
        <f t="shared" si="23"/>
        <v/>
      </c>
    </row>
    <row r="271" spans="1:28" s="227" customFormat="1" ht="20.25">
      <c r="A271" s="302"/>
      <c r="B271" s="301"/>
      <c r="C271" s="300"/>
      <c r="D271" s="303"/>
      <c r="E271" s="301"/>
      <c r="F271" s="301"/>
      <c r="G271" s="301"/>
      <c r="H271" s="299"/>
      <c r="I271" s="298"/>
      <c r="J271" s="298"/>
      <c r="K271" s="308"/>
      <c r="L271" s="308"/>
      <c r="M271" s="308"/>
      <c r="N271" s="308"/>
      <c r="O271" s="308"/>
      <c r="P271" s="309"/>
      <c r="Q271" s="307"/>
      <c r="R271" s="182" t="str">
        <f ca="1">IF(ISERROR($V271),"",OFFSET('Smelter Look-up'!$C$4,$V271-4,0)&amp;"")</f>
        <v/>
      </c>
      <c r="S271" s="181" t="str">
        <f t="shared" ca="1" si="21"/>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si="22"/>
        <v>0</v>
      </c>
      <c r="AB271" s="228" t="str">
        <f t="shared" si="23"/>
        <v/>
      </c>
    </row>
    <row r="272" spans="1:28" s="227" customFormat="1" ht="20.25">
      <c r="A272" s="302"/>
      <c r="B272" s="301"/>
      <c r="C272" s="300"/>
      <c r="D272" s="303"/>
      <c r="E272" s="301"/>
      <c r="F272" s="301"/>
      <c r="G272" s="301"/>
      <c r="H272" s="299"/>
      <c r="I272" s="298"/>
      <c r="J272" s="298"/>
      <c r="K272" s="308"/>
      <c r="L272" s="308"/>
      <c r="M272" s="308"/>
      <c r="N272" s="308"/>
      <c r="O272" s="308"/>
      <c r="P272" s="309"/>
      <c r="Q272" s="307"/>
      <c r="R272" s="182" t="str">
        <f ca="1">IF(ISERROR($V272),"",OFFSET('Smelter Look-up'!$C$4,$V272-4,0)&amp;"")</f>
        <v/>
      </c>
      <c r="S272" s="181" t="str">
        <f t="shared" ca="1" si="21"/>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si="22"/>
        <v>0</v>
      </c>
      <c r="AB272" s="228" t="str">
        <f t="shared" si="23"/>
        <v/>
      </c>
    </row>
    <row r="273" spans="1:28" s="227" customFormat="1" ht="20.25">
      <c r="A273" s="302"/>
      <c r="B273" s="301"/>
      <c r="C273" s="300"/>
      <c r="D273" s="303"/>
      <c r="E273" s="301"/>
      <c r="F273" s="301"/>
      <c r="G273" s="301"/>
      <c r="H273" s="299"/>
      <c r="I273" s="298"/>
      <c r="J273" s="298"/>
      <c r="K273" s="308"/>
      <c r="L273" s="308"/>
      <c r="M273" s="308"/>
      <c r="N273" s="308"/>
      <c r="O273" s="308"/>
      <c r="P273" s="309"/>
      <c r="Q273" s="307"/>
      <c r="R273" s="182" t="str">
        <f ca="1">IF(ISERROR($V273),"",OFFSET('Smelter Look-up'!$C$4,$V273-4,0)&amp;"")</f>
        <v/>
      </c>
      <c r="S273" s="181" t="str">
        <f t="shared" ca="1" si="21"/>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22"/>
        <v>0</v>
      </c>
      <c r="AB273" s="228" t="str">
        <f t="shared" si="23"/>
        <v/>
      </c>
    </row>
    <row r="274" spans="1:28" s="227" customFormat="1" ht="20.25">
      <c r="A274" s="302"/>
      <c r="B274" s="301"/>
      <c r="C274" s="300"/>
      <c r="D274" s="303"/>
      <c r="E274" s="301"/>
      <c r="F274" s="301"/>
      <c r="G274" s="301"/>
      <c r="H274" s="299"/>
      <c r="I274" s="298"/>
      <c r="J274" s="298"/>
      <c r="K274" s="308"/>
      <c r="L274" s="308"/>
      <c r="M274" s="308"/>
      <c r="N274" s="308"/>
      <c r="O274" s="308"/>
      <c r="P274" s="309"/>
      <c r="Q274" s="307"/>
      <c r="R274" s="182" t="str">
        <f ca="1">IF(ISERROR($V274),"",OFFSET('Smelter Look-up'!$C$4,$V274-4,0)&amp;"")</f>
        <v/>
      </c>
      <c r="S274" s="181" t="str">
        <f t="shared" ca="1" si="21"/>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si="22"/>
        <v>0</v>
      </c>
      <c r="AB274" s="228" t="str">
        <f t="shared" si="23"/>
        <v/>
      </c>
    </row>
    <row r="275" spans="1:28" s="227" customFormat="1" ht="20.25">
      <c r="A275" s="302"/>
      <c r="B275" s="301"/>
      <c r="C275" s="300"/>
      <c r="D275" s="303"/>
      <c r="E275" s="301"/>
      <c r="F275" s="301"/>
      <c r="G275" s="301"/>
      <c r="H275" s="299"/>
      <c r="I275" s="298"/>
      <c r="J275" s="298"/>
      <c r="K275" s="308"/>
      <c r="L275" s="308"/>
      <c r="M275" s="308"/>
      <c r="N275" s="308"/>
      <c r="O275" s="308"/>
      <c r="P275" s="309"/>
      <c r="Q275" s="307"/>
      <c r="R275" s="182" t="str">
        <f ca="1">IF(ISERROR($V275),"",OFFSET('Smelter Look-up'!$C$4,$V275-4,0)&amp;"")</f>
        <v/>
      </c>
      <c r="S275" s="181" t="str">
        <f t="shared" ca="1" si="21"/>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si="22"/>
        <v>0</v>
      </c>
      <c r="AB275" s="228" t="str">
        <f t="shared" si="23"/>
        <v/>
      </c>
    </row>
    <row r="276" spans="1:28" s="227" customFormat="1" ht="20.25">
      <c r="A276" s="302"/>
      <c r="B276" s="301"/>
      <c r="C276" s="300"/>
      <c r="D276" s="303"/>
      <c r="E276" s="301"/>
      <c r="F276" s="301"/>
      <c r="G276" s="301"/>
      <c r="H276" s="299"/>
      <c r="I276" s="298"/>
      <c r="J276" s="298"/>
      <c r="K276" s="308"/>
      <c r="L276" s="308"/>
      <c r="M276" s="308"/>
      <c r="N276" s="308"/>
      <c r="O276" s="308"/>
      <c r="P276" s="309"/>
      <c r="Q276" s="307"/>
      <c r="R276" s="182" t="str">
        <f ca="1">IF(ISERROR($V276),"",OFFSET('Smelter Look-up'!$C$4,$V276-4,0)&amp;"")</f>
        <v/>
      </c>
      <c r="S276" s="181" t="str">
        <f t="shared" ca="1" si="21"/>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si="22"/>
        <v>0</v>
      </c>
      <c r="AB276" s="228" t="str">
        <f t="shared" si="23"/>
        <v/>
      </c>
    </row>
    <row r="277" spans="1:28" s="227" customFormat="1" ht="20.25">
      <c r="A277" s="302"/>
      <c r="B277" s="301"/>
      <c r="C277" s="300"/>
      <c r="D277" s="303"/>
      <c r="E277" s="301"/>
      <c r="F277" s="301"/>
      <c r="G277" s="301"/>
      <c r="H277" s="299"/>
      <c r="I277" s="298"/>
      <c r="J277" s="298"/>
      <c r="K277" s="308"/>
      <c r="L277" s="308"/>
      <c r="M277" s="308"/>
      <c r="N277" s="308"/>
      <c r="O277" s="308"/>
      <c r="P277" s="309"/>
      <c r="Q277" s="307"/>
      <c r="R277" s="182" t="str">
        <f ca="1">IF(ISERROR($V277),"",OFFSET('Smelter Look-up'!$C$4,$V277-4,0)&amp;"")</f>
        <v/>
      </c>
      <c r="S277" s="181" t="str">
        <f t="shared" ca="1" si="21"/>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si="22"/>
        <v>0</v>
      </c>
      <c r="AB277" s="228" t="str">
        <f t="shared" si="23"/>
        <v/>
      </c>
    </row>
    <row r="278" spans="1:28" s="227" customFormat="1" ht="20.25">
      <c r="A278" s="302"/>
      <c r="B278" s="301"/>
      <c r="C278" s="300"/>
      <c r="D278" s="303"/>
      <c r="E278" s="301"/>
      <c r="F278" s="301"/>
      <c r="G278" s="301"/>
      <c r="H278" s="299"/>
      <c r="I278" s="298"/>
      <c r="J278" s="298"/>
      <c r="K278" s="308"/>
      <c r="L278" s="308"/>
      <c r="M278" s="308"/>
      <c r="N278" s="308"/>
      <c r="O278" s="308"/>
      <c r="P278" s="309"/>
      <c r="Q278" s="307"/>
      <c r="R278" s="182" t="str">
        <f ca="1">IF(ISERROR($V278),"",OFFSET('Smelter Look-up'!$C$4,$V278-4,0)&amp;"")</f>
        <v/>
      </c>
      <c r="S278" s="181" t="str">
        <f t="shared" ca="1" si="21"/>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22"/>
        <v>0</v>
      </c>
      <c r="AB278" s="228" t="str">
        <f t="shared" si="23"/>
        <v/>
      </c>
    </row>
    <row r="279" spans="1:28" s="227" customFormat="1" ht="20.25">
      <c r="A279" s="302"/>
      <c r="B279" s="301"/>
      <c r="C279" s="300"/>
      <c r="D279" s="303"/>
      <c r="E279" s="301"/>
      <c r="F279" s="301"/>
      <c r="G279" s="301"/>
      <c r="H279" s="299"/>
      <c r="I279" s="298"/>
      <c r="J279" s="298"/>
      <c r="K279" s="308"/>
      <c r="L279" s="308"/>
      <c r="M279" s="308"/>
      <c r="N279" s="308"/>
      <c r="O279" s="308"/>
      <c r="P279" s="309"/>
      <c r="Q279" s="307"/>
      <c r="R279" s="182" t="str">
        <f ca="1">IF(ISERROR($V279),"",OFFSET('Smelter Look-up'!$C$4,$V279-4,0)&amp;"")</f>
        <v/>
      </c>
      <c r="S279" s="181" t="str">
        <f t="shared" ca="1" si="21"/>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si="22"/>
        <v>0</v>
      </c>
      <c r="AB279" s="228" t="str">
        <f t="shared" si="23"/>
        <v/>
      </c>
    </row>
    <row r="280" spans="1:28" s="227" customFormat="1" ht="20.25">
      <c r="A280" s="297"/>
      <c r="B280" s="301"/>
      <c r="C280" s="300"/>
      <c r="D280" s="304"/>
      <c r="E280" s="301"/>
      <c r="F280" s="301"/>
      <c r="G280" s="301"/>
      <c r="H280" s="299"/>
      <c r="I280" s="298"/>
      <c r="J280" s="298"/>
      <c r="K280" s="308"/>
      <c r="L280" s="308"/>
      <c r="M280" s="308"/>
      <c r="N280" s="308"/>
      <c r="O280" s="308"/>
      <c r="P280" s="309"/>
      <c r="Q280" s="307"/>
      <c r="R280" s="182" t="str">
        <f ca="1">IF(ISERROR($V280),"",OFFSET('Smelter Look-up'!$C$4,$V280-4,0)&amp;"")</f>
        <v/>
      </c>
      <c r="S280" s="181" t="str">
        <f t="shared" ca="1" si="21"/>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si="22"/>
        <v>0</v>
      </c>
      <c r="AB280" s="228" t="str">
        <f t="shared" si="23"/>
        <v/>
      </c>
    </row>
    <row r="281" spans="1:28" s="227" customFormat="1" ht="20.25">
      <c r="A281" s="302"/>
      <c r="B281" s="301"/>
      <c r="C281" s="300"/>
      <c r="D281" s="303"/>
      <c r="E281" s="301"/>
      <c r="F281" s="301"/>
      <c r="G281" s="301"/>
      <c r="H281" s="299"/>
      <c r="I281" s="298"/>
      <c r="J281" s="298"/>
      <c r="K281" s="308"/>
      <c r="L281" s="308"/>
      <c r="M281" s="308"/>
      <c r="N281" s="308"/>
      <c r="O281" s="308"/>
      <c r="P281" s="309"/>
      <c r="Q281" s="307"/>
      <c r="R281" s="182" t="str">
        <f ca="1">IF(ISERROR($V281),"",OFFSET('Smelter Look-up'!$C$4,$V281-4,0)&amp;"")</f>
        <v/>
      </c>
      <c r="S281" s="181" t="str">
        <f t="shared" ca="1" si="21"/>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si="22"/>
        <v>0</v>
      </c>
      <c r="AB281" s="228" t="str">
        <f t="shared" si="23"/>
        <v/>
      </c>
    </row>
    <row r="282" spans="1:28" s="227" customFormat="1" ht="20.25">
      <c r="A282" s="302"/>
      <c r="B282" s="301"/>
      <c r="C282" s="300"/>
      <c r="D282" s="303"/>
      <c r="E282" s="301"/>
      <c r="F282" s="301"/>
      <c r="G282" s="301"/>
      <c r="H282" s="299"/>
      <c r="I282" s="298"/>
      <c r="J282" s="298"/>
      <c r="K282" s="308"/>
      <c r="L282" s="308"/>
      <c r="M282" s="308"/>
      <c r="N282" s="308"/>
      <c r="O282" s="308"/>
      <c r="P282" s="309"/>
      <c r="Q282" s="307"/>
      <c r="R282" s="182" t="str">
        <f ca="1">IF(ISERROR($V282),"",OFFSET('Smelter Look-up'!$C$4,$V282-4,0)&amp;"")</f>
        <v/>
      </c>
      <c r="S282" s="181" t="str">
        <f t="shared" ca="1" si="21"/>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si="22"/>
        <v>0</v>
      </c>
      <c r="AB282" s="228" t="str">
        <f t="shared" si="23"/>
        <v/>
      </c>
    </row>
    <row r="283" spans="1:28" s="227" customFormat="1" ht="20.25">
      <c r="A283" s="302"/>
      <c r="B283" s="301"/>
      <c r="C283" s="300"/>
      <c r="D283" s="304"/>
      <c r="E283" s="301"/>
      <c r="F283" s="301"/>
      <c r="G283" s="301"/>
      <c r="H283" s="299"/>
      <c r="I283" s="298"/>
      <c r="J283" s="298"/>
      <c r="K283" s="308"/>
      <c r="L283" s="308"/>
      <c r="M283" s="308"/>
      <c r="N283" s="308"/>
      <c r="O283" s="308"/>
      <c r="P283" s="309"/>
      <c r="Q283" s="307"/>
      <c r="R283" s="182" t="str">
        <f ca="1">IF(ISERROR($V283),"",OFFSET('Smelter Look-up'!$C$4,$V283-4,0)&amp;"")</f>
        <v/>
      </c>
      <c r="S283" s="181" t="str">
        <f t="shared" ca="1" si="21"/>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si="22"/>
        <v>0</v>
      </c>
      <c r="AB283" s="228" t="str">
        <f t="shared" si="23"/>
        <v/>
      </c>
    </row>
    <row r="284" spans="1:28" s="227" customFormat="1" ht="20.25">
      <c r="A284" s="297"/>
      <c r="B284" s="301"/>
      <c r="C284" s="300"/>
      <c r="D284" s="304"/>
      <c r="E284" s="301"/>
      <c r="F284" s="301"/>
      <c r="G284" s="301"/>
      <c r="H284" s="299"/>
      <c r="I284" s="298"/>
      <c r="J284" s="298"/>
      <c r="K284" s="308"/>
      <c r="L284" s="308"/>
      <c r="M284" s="308"/>
      <c r="N284" s="308"/>
      <c r="O284" s="308"/>
      <c r="P284" s="309"/>
      <c r="Q284" s="307"/>
      <c r="R284" s="182" t="str">
        <f ca="1">IF(ISERROR($V284),"",OFFSET('Smelter Look-up'!$C$4,$V284-4,0)&amp;"")</f>
        <v/>
      </c>
      <c r="S284" s="181" t="str">
        <f t="shared" ca="1" si="21"/>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si="22"/>
        <v>0</v>
      </c>
      <c r="AB284" s="228" t="str">
        <f t="shared" si="23"/>
        <v/>
      </c>
    </row>
    <row r="285" spans="1:28" s="227" customFormat="1" ht="20.25">
      <c r="A285" s="302"/>
      <c r="B285" s="301"/>
      <c r="C285" s="300"/>
      <c r="D285" s="303"/>
      <c r="E285" s="301"/>
      <c r="F285" s="301"/>
      <c r="G285" s="301"/>
      <c r="H285" s="299"/>
      <c r="I285" s="298"/>
      <c r="J285" s="298"/>
      <c r="K285" s="308"/>
      <c r="L285" s="308"/>
      <c r="M285" s="308"/>
      <c r="N285" s="308"/>
      <c r="O285" s="308"/>
      <c r="P285" s="309"/>
      <c r="Q285" s="307"/>
      <c r="R285" s="182" t="str">
        <f ca="1">IF(ISERROR($V285),"",OFFSET('Smelter Look-up'!$C$4,$V285-4,0)&amp;"")</f>
        <v/>
      </c>
      <c r="S285" s="181" t="str">
        <f t="shared" ca="1" si="21"/>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si="22"/>
        <v>0</v>
      </c>
      <c r="AB285" s="228" t="str">
        <f t="shared" si="23"/>
        <v/>
      </c>
    </row>
    <row r="286" spans="1:28" s="227" customFormat="1" ht="20.25">
      <c r="A286" s="302"/>
      <c r="B286" s="301"/>
      <c r="C286" s="300"/>
      <c r="D286" s="303"/>
      <c r="E286" s="301"/>
      <c r="F286" s="301"/>
      <c r="G286" s="301"/>
      <c r="H286" s="299"/>
      <c r="I286" s="298"/>
      <c r="J286" s="298"/>
      <c r="K286" s="308"/>
      <c r="L286" s="308"/>
      <c r="M286" s="308"/>
      <c r="N286" s="308"/>
      <c r="O286" s="308"/>
      <c r="P286" s="309"/>
      <c r="Q286" s="307"/>
      <c r="R286" s="182" t="str">
        <f ca="1">IF(ISERROR($V286),"",OFFSET('Smelter Look-up'!$C$4,$V286-4,0)&amp;"")</f>
        <v/>
      </c>
      <c r="S286" s="181" t="str">
        <f t="shared" ca="1" si="21"/>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si="22"/>
        <v>0</v>
      </c>
      <c r="AB286" s="228" t="str">
        <f t="shared" si="23"/>
        <v/>
      </c>
    </row>
    <row r="287" spans="1:28" s="227" customFormat="1" ht="20.25">
      <c r="A287" s="297"/>
      <c r="B287" s="301"/>
      <c r="C287" s="300"/>
      <c r="D287" s="304"/>
      <c r="E287" s="301"/>
      <c r="F287" s="301"/>
      <c r="G287" s="301"/>
      <c r="H287" s="299"/>
      <c r="I287" s="298"/>
      <c r="J287" s="298"/>
      <c r="K287" s="308"/>
      <c r="L287" s="308"/>
      <c r="M287" s="308"/>
      <c r="N287" s="308"/>
      <c r="O287" s="308"/>
      <c r="P287" s="309"/>
      <c r="Q287" s="307"/>
      <c r="R287" s="182" t="str">
        <f ca="1">IF(ISERROR($V287),"",OFFSET('Smelter Look-up'!$C$4,$V287-4,0)&amp;"")</f>
        <v/>
      </c>
      <c r="S287" s="181" t="str">
        <f t="shared" ca="1" si="21"/>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si="22"/>
        <v>0</v>
      </c>
      <c r="AB287" s="228" t="str">
        <f t="shared" si="23"/>
        <v/>
      </c>
    </row>
    <row r="288" spans="1:28" s="227" customFormat="1" ht="20.25">
      <c r="A288" s="302"/>
      <c r="B288" s="301"/>
      <c r="C288" s="300"/>
      <c r="D288" s="303"/>
      <c r="E288" s="301"/>
      <c r="F288" s="301"/>
      <c r="G288" s="301"/>
      <c r="H288" s="299"/>
      <c r="I288" s="298"/>
      <c r="J288" s="298"/>
      <c r="K288" s="308"/>
      <c r="L288" s="308"/>
      <c r="M288" s="308"/>
      <c r="N288" s="308"/>
      <c r="O288" s="308"/>
      <c r="P288" s="309"/>
      <c r="Q288" s="307"/>
      <c r="R288" s="182" t="str">
        <f ca="1">IF(ISERROR($V288),"",OFFSET('Smelter Look-up'!$C$4,$V288-4,0)&amp;"")</f>
        <v/>
      </c>
      <c r="S288" s="181" t="str">
        <f t="shared" ca="1" si="21"/>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si="22"/>
        <v>0</v>
      </c>
      <c r="AB288" s="228" t="str">
        <f t="shared" si="23"/>
        <v/>
      </c>
    </row>
    <row r="289" spans="1:28" s="227" customFormat="1" ht="20.25">
      <c r="A289" s="302"/>
      <c r="B289" s="301"/>
      <c r="C289" s="300"/>
      <c r="D289" s="303"/>
      <c r="E289" s="301"/>
      <c r="F289" s="301"/>
      <c r="G289" s="301"/>
      <c r="H289" s="299"/>
      <c r="I289" s="298"/>
      <c r="J289" s="298"/>
      <c r="K289" s="308"/>
      <c r="L289" s="308"/>
      <c r="M289" s="308"/>
      <c r="N289" s="308"/>
      <c r="O289" s="308"/>
      <c r="P289" s="309"/>
      <c r="Q289" s="307"/>
      <c r="R289" s="182" t="str">
        <f ca="1">IF(ISERROR($V289),"",OFFSET('Smelter Look-up'!$C$4,$V289-4,0)&amp;"")</f>
        <v/>
      </c>
      <c r="S289" s="181" t="str">
        <f t="shared" ca="1" si="21"/>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si="22"/>
        <v>0</v>
      </c>
      <c r="AB289" s="228" t="str">
        <f t="shared" si="23"/>
        <v/>
      </c>
    </row>
    <row r="290" spans="1:28" s="227" customFormat="1" ht="20.25">
      <c r="A290" s="297"/>
      <c r="B290" s="301"/>
      <c r="C290" s="300"/>
      <c r="D290" s="304"/>
      <c r="E290" s="301"/>
      <c r="F290" s="301"/>
      <c r="G290" s="301"/>
      <c r="H290" s="299"/>
      <c r="I290" s="298"/>
      <c r="J290" s="298"/>
      <c r="K290" s="308"/>
      <c r="L290" s="308"/>
      <c r="M290" s="308"/>
      <c r="N290" s="308"/>
      <c r="O290" s="308"/>
      <c r="P290" s="309"/>
      <c r="Q290" s="307"/>
      <c r="R290" s="182" t="str">
        <f ca="1">IF(ISERROR($V290),"",OFFSET('Smelter Look-up'!$C$4,$V290-4,0)&amp;"")</f>
        <v/>
      </c>
      <c r="S290" s="181" t="str">
        <f t="shared" ca="1" si="21"/>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si="22"/>
        <v>0</v>
      </c>
      <c r="AB290" s="228" t="str">
        <f t="shared" si="23"/>
        <v/>
      </c>
    </row>
    <row r="291" spans="1:28" s="227" customFormat="1" ht="20.25">
      <c r="A291" s="302"/>
      <c r="B291" s="301"/>
      <c r="C291" s="300"/>
      <c r="D291" s="303"/>
      <c r="E291" s="301"/>
      <c r="F291" s="301"/>
      <c r="G291" s="301"/>
      <c r="H291" s="299"/>
      <c r="I291" s="298"/>
      <c r="J291" s="298"/>
      <c r="K291" s="308"/>
      <c r="L291" s="308"/>
      <c r="M291" s="308"/>
      <c r="N291" s="308"/>
      <c r="O291" s="308"/>
      <c r="P291" s="309"/>
      <c r="Q291" s="307"/>
      <c r="R291" s="182" t="str">
        <f ca="1">IF(ISERROR($V291),"",OFFSET('Smelter Look-up'!$C$4,$V291-4,0)&amp;"")</f>
        <v/>
      </c>
      <c r="S291" s="181" t="str">
        <f t="shared" ca="1" si="21"/>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si="22"/>
        <v>0</v>
      </c>
      <c r="AB291" s="228" t="str">
        <f t="shared" si="23"/>
        <v/>
      </c>
    </row>
    <row r="292" spans="1:28" s="227" customFormat="1" ht="20.25">
      <c r="A292" s="302"/>
      <c r="B292" s="301"/>
      <c r="C292" s="300"/>
      <c r="D292" s="303"/>
      <c r="E292" s="301"/>
      <c r="F292" s="301"/>
      <c r="G292" s="301"/>
      <c r="H292" s="299"/>
      <c r="I292" s="298"/>
      <c r="J292" s="298"/>
      <c r="K292" s="308"/>
      <c r="L292" s="308"/>
      <c r="M292" s="308"/>
      <c r="N292" s="308"/>
      <c r="O292" s="308"/>
      <c r="P292" s="309"/>
      <c r="Q292" s="307"/>
      <c r="R292" s="182" t="str">
        <f ca="1">IF(ISERROR($V292),"",OFFSET('Smelter Look-up'!$C$4,$V292-4,0)&amp;"")</f>
        <v/>
      </c>
      <c r="S292" s="181" t="str">
        <f t="shared" ca="1" si="21"/>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si="22"/>
        <v>0</v>
      </c>
      <c r="AB292" s="228" t="str">
        <f t="shared" si="23"/>
        <v/>
      </c>
    </row>
    <row r="293" spans="1:28" s="227" customFormat="1" ht="20.25">
      <c r="A293" s="302"/>
      <c r="B293" s="301"/>
      <c r="C293" s="300"/>
      <c r="D293" s="303"/>
      <c r="E293" s="301"/>
      <c r="F293" s="301"/>
      <c r="G293" s="301"/>
      <c r="H293" s="299"/>
      <c r="I293" s="298"/>
      <c r="J293" s="298"/>
      <c r="K293" s="308"/>
      <c r="L293" s="308"/>
      <c r="M293" s="308"/>
      <c r="N293" s="308"/>
      <c r="O293" s="308"/>
      <c r="P293" s="309"/>
      <c r="Q293" s="307"/>
      <c r="R293" s="182" t="str">
        <f ca="1">IF(ISERROR($V293),"",OFFSET('Smelter Look-up'!$C$4,$V293-4,0)&amp;"")</f>
        <v/>
      </c>
      <c r="S293" s="181" t="str">
        <f t="shared" ca="1" si="21"/>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22"/>
        <v>0</v>
      </c>
      <c r="AB293" s="228" t="str">
        <f t="shared" si="23"/>
        <v/>
      </c>
    </row>
    <row r="294" spans="1:28" s="227" customFormat="1" ht="20.25">
      <c r="A294" s="302"/>
      <c r="B294" s="301"/>
      <c r="C294" s="300"/>
      <c r="D294" s="303"/>
      <c r="E294" s="301"/>
      <c r="F294" s="301"/>
      <c r="G294" s="301"/>
      <c r="H294" s="299"/>
      <c r="I294" s="298"/>
      <c r="J294" s="298"/>
      <c r="K294" s="308"/>
      <c r="L294" s="308"/>
      <c r="M294" s="308"/>
      <c r="N294" s="308"/>
      <c r="O294" s="308"/>
      <c r="P294" s="309"/>
      <c r="Q294" s="307"/>
      <c r="R294" s="182" t="str">
        <f ca="1">IF(ISERROR($V294),"",OFFSET('Smelter Look-up'!$C$4,$V294-4,0)&amp;"")</f>
        <v/>
      </c>
      <c r="S294" s="181" t="str">
        <f t="shared" ref="S294" ca="1" si="24">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 si="25">IF(AND(C294="Smelter not listed",OR(LEN(D294)=0,LEN(E294)=0)),1,0)</f>
        <v>0</v>
      </c>
      <c r="AB294" s="228" t="str">
        <f t="shared" ref="AB294" si="26">B294&amp;C294</f>
        <v/>
      </c>
    </row>
    <row r="295" spans="1:28" s="227" customFormat="1" ht="20.25">
      <c r="A295" s="297"/>
      <c r="B295" s="301"/>
      <c r="C295" s="300"/>
      <c r="D295" s="304"/>
      <c r="E295" s="301"/>
      <c r="F295" s="301"/>
      <c r="G295" s="301"/>
      <c r="H295" s="299"/>
      <c r="I295" s="298"/>
      <c r="J295" s="298"/>
      <c r="K295" s="308"/>
      <c r="L295" s="308"/>
      <c r="M295" s="308"/>
      <c r="N295" s="308"/>
      <c r="O295" s="308"/>
      <c r="P295" s="309"/>
      <c r="Q295" s="307"/>
      <c r="R295" s="182" t="str">
        <f ca="1">IF(ISERROR($V295),"",OFFSET('Smelter Look-up'!$C$4,$V295-4,0)&amp;"")</f>
        <v/>
      </c>
      <c r="S295" s="181" t="str">
        <f t="shared" ref="S295:S326" ca="1" si="27">IF(B295="","",IF(ISERROR(MATCH($E295,CL,0)),"Unknown",INDIRECT("'C'!$A$"&amp;MATCH($E295,CL,0)+1)))</f>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ref="X295:X326" si="28">IF(AND(C295="Smelter not listed",OR(LEN(D295)=0,LEN(E295)=0)),1,0)</f>
        <v>0</v>
      </c>
      <c r="AB295" s="228" t="str">
        <f t="shared" ref="AB295:AB326" si="29">B295&amp;C295</f>
        <v/>
      </c>
    </row>
    <row r="296" spans="1:28" s="227" customFormat="1" ht="20.25">
      <c r="A296" s="302"/>
      <c r="B296" s="301"/>
      <c r="C296" s="300"/>
      <c r="D296" s="303"/>
      <c r="E296" s="301"/>
      <c r="F296" s="301"/>
      <c r="G296" s="301"/>
      <c r="H296" s="299"/>
      <c r="I296" s="298"/>
      <c r="J296" s="298"/>
      <c r="K296" s="308"/>
      <c r="L296" s="308"/>
      <c r="M296" s="308"/>
      <c r="N296" s="308"/>
      <c r="O296" s="308"/>
      <c r="P296" s="309"/>
      <c r="Q296" s="307"/>
      <c r="R296" s="182" t="str">
        <f ca="1">IF(ISERROR($V296),"",OFFSET('Smelter Look-up'!$C$4,$V296-4,0)&amp;"")</f>
        <v/>
      </c>
      <c r="S296" s="181" t="str">
        <f t="shared" ca="1" si="27"/>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si="28"/>
        <v>0</v>
      </c>
      <c r="AB296" s="228" t="str">
        <f t="shared" si="29"/>
        <v/>
      </c>
    </row>
    <row r="297" spans="1:28" s="227" customFormat="1" ht="20.25">
      <c r="A297" s="302"/>
      <c r="B297" s="301"/>
      <c r="C297" s="300"/>
      <c r="D297" s="303"/>
      <c r="E297" s="301"/>
      <c r="F297" s="301"/>
      <c r="G297" s="301"/>
      <c r="H297" s="299"/>
      <c r="I297" s="298"/>
      <c r="J297" s="298"/>
      <c r="K297" s="308"/>
      <c r="L297" s="308"/>
      <c r="M297" s="308"/>
      <c r="N297" s="308"/>
      <c r="O297" s="308"/>
      <c r="P297" s="309"/>
      <c r="Q297" s="307"/>
      <c r="R297" s="182" t="str">
        <f ca="1">IF(ISERROR($V297),"",OFFSET('Smelter Look-up'!$C$4,$V297-4,0)&amp;"")</f>
        <v/>
      </c>
      <c r="S297" s="181" t="str">
        <f t="shared" ca="1" si="27"/>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si="28"/>
        <v>0</v>
      </c>
      <c r="AB297" s="228" t="str">
        <f t="shared" si="29"/>
        <v/>
      </c>
    </row>
    <row r="298" spans="1:28" s="227" customFormat="1" ht="20.25">
      <c r="A298" s="302"/>
      <c r="B298" s="301"/>
      <c r="C298" s="300"/>
      <c r="D298" s="303"/>
      <c r="E298" s="301"/>
      <c r="F298" s="301"/>
      <c r="G298" s="301"/>
      <c r="H298" s="299"/>
      <c r="I298" s="298"/>
      <c r="J298" s="298"/>
      <c r="K298" s="308"/>
      <c r="L298" s="308"/>
      <c r="M298" s="308"/>
      <c r="N298" s="308"/>
      <c r="O298" s="308"/>
      <c r="P298" s="309"/>
      <c r="Q298" s="307"/>
      <c r="R298" s="182" t="str">
        <f ca="1">IF(ISERROR($V298),"",OFFSET('Smelter Look-up'!$C$4,$V298-4,0)&amp;"")</f>
        <v/>
      </c>
      <c r="S298" s="181" t="str">
        <f t="shared" ca="1" si="27"/>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si="28"/>
        <v>0</v>
      </c>
      <c r="AB298" s="228" t="str">
        <f t="shared" si="29"/>
        <v/>
      </c>
    </row>
    <row r="299" spans="1:28" s="227" customFormat="1" ht="20.25">
      <c r="A299" s="302"/>
      <c r="B299" s="301"/>
      <c r="C299" s="300"/>
      <c r="D299" s="303"/>
      <c r="E299" s="301"/>
      <c r="F299" s="301"/>
      <c r="G299" s="301"/>
      <c r="H299" s="299"/>
      <c r="I299" s="298"/>
      <c r="J299" s="298"/>
      <c r="K299" s="308"/>
      <c r="L299" s="308"/>
      <c r="M299" s="308"/>
      <c r="N299" s="308"/>
      <c r="O299" s="308"/>
      <c r="P299" s="309"/>
      <c r="Q299" s="307"/>
      <c r="R299" s="182" t="str">
        <f ca="1">IF(ISERROR($V299),"",OFFSET('Smelter Look-up'!$C$4,$V299-4,0)&amp;"")</f>
        <v/>
      </c>
      <c r="S299" s="181" t="str">
        <f t="shared" ca="1" si="27"/>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si="28"/>
        <v>0</v>
      </c>
      <c r="AB299" s="228" t="str">
        <f t="shared" si="29"/>
        <v/>
      </c>
    </row>
    <row r="300" spans="1:28" s="227" customFormat="1" ht="20.25">
      <c r="A300" s="302"/>
      <c r="B300" s="301"/>
      <c r="C300" s="300"/>
      <c r="D300" s="303"/>
      <c r="E300" s="301"/>
      <c r="F300" s="301"/>
      <c r="G300" s="301"/>
      <c r="H300" s="299"/>
      <c r="I300" s="298"/>
      <c r="J300" s="298"/>
      <c r="K300" s="308"/>
      <c r="L300" s="308"/>
      <c r="M300" s="308"/>
      <c r="N300" s="308"/>
      <c r="O300" s="308"/>
      <c r="P300" s="309"/>
      <c r="Q300" s="307"/>
      <c r="R300" s="182" t="str">
        <f ca="1">IF(ISERROR($V300),"",OFFSET('Smelter Look-up'!$C$4,$V300-4,0)&amp;"")</f>
        <v/>
      </c>
      <c r="S300" s="181" t="str">
        <f t="shared" ca="1" si="27"/>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si="28"/>
        <v>0</v>
      </c>
      <c r="AB300" s="228" t="str">
        <f t="shared" si="29"/>
        <v/>
      </c>
    </row>
    <row r="301" spans="1:28" s="227" customFormat="1" ht="20.25">
      <c r="A301" s="302"/>
      <c r="B301" s="301"/>
      <c r="C301" s="300"/>
      <c r="D301" s="303"/>
      <c r="E301" s="301"/>
      <c r="F301" s="301"/>
      <c r="G301" s="301"/>
      <c r="H301" s="299"/>
      <c r="I301" s="298"/>
      <c r="J301" s="298"/>
      <c r="K301" s="308"/>
      <c r="L301" s="308"/>
      <c r="M301" s="308"/>
      <c r="N301" s="308"/>
      <c r="O301" s="308"/>
      <c r="P301" s="309"/>
      <c r="Q301" s="307"/>
      <c r="R301" s="182" t="str">
        <f ca="1">IF(ISERROR($V301),"",OFFSET('Smelter Look-up'!$C$4,$V301-4,0)&amp;"")</f>
        <v/>
      </c>
      <c r="S301" s="181" t="str">
        <f t="shared" ca="1" si="27"/>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si="28"/>
        <v>0</v>
      </c>
      <c r="AB301" s="228" t="str">
        <f t="shared" si="29"/>
        <v/>
      </c>
    </row>
    <row r="302" spans="1:28" s="227" customFormat="1" ht="20.25">
      <c r="A302" s="302"/>
      <c r="B302" s="301"/>
      <c r="C302" s="300"/>
      <c r="D302" s="303"/>
      <c r="E302" s="301"/>
      <c r="F302" s="301"/>
      <c r="G302" s="301"/>
      <c r="H302" s="299"/>
      <c r="I302" s="298"/>
      <c r="J302" s="298"/>
      <c r="K302" s="308"/>
      <c r="L302" s="308"/>
      <c r="M302" s="308"/>
      <c r="N302" s="308"/>
      <c r="O302" s="308"/>
      <c r="P302" s="309"/>
      <c r="Q302" s="307"/>
      <c r="R302" s="182" t="str">
        <f ca="1">IF(ISERROR($V302),"",OFFSET('Smelter Look-up'!$C$4,$V302-4,0)&amp;"")</f>
        <v/>
      </c>
      <c r="S302" s="181" t="str">
        <f t="shared" ca="1" si="27"/>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28"/>
        <v>0</v>
      </c>
      <c r="AB302" s="228" t="str">
        <f t="shared" si="29"/>
        <v/>
      </c>
    </row>
    <row r="303" spans="1:28" s="227" customFormat="1" ht="20.25">
      <c r="A303" s="302"/>
      <c r="B303" s="301"/>
      <c r="C303" s="300"/>
      <c r="D303" s="303"/>
      <c r="E303" s="301"/>
      <c r="F303" s="301"/>
      <c r="G303" s="301"/>
      <c r="H303" s="299"/>
      <c r="I303" s="298"/>
      <c r="J303" s="298"/>
      <c r="K303" s="308"/>
      <c r="L303" s="308"/>
      <c r="M303" s="308"/>
      <c r="N303" s="308"/>
      <c r="O303" s="308"/>
      <c r="P303" s="309"/>
      <c r="Q303" s="307"/>
      <c r="R303" s="182" t="str">
        <f ca="1">IF(ISERROR($V303),"",OFFSET('Smelter Look-up'!$C$4,$V303-4,0)&amp;"")</f>
        <v/>
      </c>
      <c r="S303" s="181" t="str">
        <f t="shared" ca="1" si="27"/>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si="28"/>
        <v>0</v>
      </c>
      <c r="AB303" s="228" t="str">
        <f t="shared" si="29"/>
        <v/>
      </c>
    </row>
    <row r="304" spans="1:28" s="227" customFormat="1" ht="20.25">
      <c r="A304" s="302"/>
      <c r="B304" s="301"/>
      <c r="C304" s="300"/>
      <c r="D304" s="303"/>
      <c r="E304" s="301"/>
      <c r="F304" s="301"/>
      <c r="G304" s="301"/>
      <c r="H304" s="299"/>
      <c r="I304" s="298"/>
      <c r="J304" s="298"/>
      <c r="K304" s="308"/>
      <c r="L304" s="308"/>
      <c r="M304" s="308"/>
      <c r="N304" s="308"/>
      <c r="O304" s="308"/>
      <c r="P304" s="309"/>
      <c r="Q304" s="307"/>
      <c r="R304" s="182" t="str">
        <f ca="1">IF(ISERROR($V304),"",OFFSET('Smelter Look-up'!$C$4,$V304-4,0)&amp;"")</f>
        <v/>
      </c>
      <c r="S304" s="181" t="str">
        <f t="shared" ca="1" si="27"/>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28"/>
        <v>0</v>
      </c>
      <c r="AB304" s="228" t="str">
        <f t="shared" si="29"/>
        <v/>
      </c>
    </row>
    <row r="305" spans="1:28" s="227" customFormat="1" ht="20.25">
      <c r="A305" s="302"/>
      <c r="B305" s="301"/>
      <c r="C305" s="300"/>
      <c r="D305" s="303"/>
      <c r="E305" s="301"/>
      <c r="F305" s="301"/>
      <c r="G305" s="301"/>
      <c r="H305" s="299"/>
      <c r="I305" s="298"/>
      <c r="J305" s="298"/>
      <c r="K305" s="308"/>
      <c r="L305" s="308"/>
      <c r="M305" s="308"/>
      <c r="N305" s="308"/>
      <c r="O305" s="308"/>
      <c r="P305" s="309"/>
      <c r="Q305" s="307"/>
      <c r="R305" s="182" t="str">
        <f ca="1">IF(ISERROR($V305),"",OFFSET('Smelter Look-up'!$C$4,$V305-4,0)&amp;"")</f>
        <v/>
      </c>
      <c r="S305" s="181" t="str">
        <f t="shared" ca="1" si="27"/>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si="28"/>
        <v>0</v>
      </c>
      <c r="AB305" s="228" t="str">
        <f t="shared" si="29"/>
        <v/>
      </c>
    </row>
    <row r="306" spans="1:28" s="227" customFormat="1" ht="20.25">
      <c r="A306" s="302"/>
      <c r="B306" s="301"/>
      <c r="C306" s="300"/>
      <c r="D306" s="303"/>
      <c r="E306" s="301"/>
      <c r="F306" s="301"/>
      <c r="G306" s="301"/>
      <c r="H306" s="299"/>
      <c r="I306" s="298"/>
      <c r="J306" s="298"/>
      <c r="K306" s="308"/>
      <c r="L306" s="308"/>
      <c r="M306" s="308"/>
      <c r="N306" s="308"/>
      <c r="O306" s="308"/>
      <c r="P306" s="309"/>
      <c r="Q306" s="307"/>
      <c r="R306" s="182" t="str">
        <f ca="1">IF(ISERROR($V306),"",OFFSET('Smelter Look-up'!$C$4,$V306-4,0)&amp;"")</f>
        <v/>
      </c>
      <c r="S306" s="181" t="str">
        <f t="shared" ca="1" si="27"/>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si="28"/>
        <v>0</v>
      </c>
      <c r="AB306" s="228" t="str">
        <f t="shared" si="29"/>
        <v/>
      </c>
    </row>
    <row r="307" spans="1:28" s="227" customFormat="1" ht="20.25">
      <c r="A307" s="302"/>
      <c r="B307" s="301"/>
      <c r="C307" s="300"/>
      <c r="D307" s="303"/>
      <c r="E307" s="301"/>
      <c r="F307" s="301"/>
      <c r="G307" s="301"/>
      <c r="H307" s="299"/>
      <c r="I307" s="298"/>
      <c r="J307" s="298"/>
      <c r="K307" s="308"/>
      <c r="L307" s="308"/>
      <c r="M307" s="308"/>
      <c r="N307" s="308"/>
      <c r="O307" s="308"/>
      <c r="P307" s="309"/>
      <c r="Q307" s="307"/>
      <c r="R307" s="182" t="str">
        <f ca="1">IF(ISERROR($V307),"",OFFSET('Smelter Look-up'!$C$4,$V307-4,0)&amp;"")</f>
        <v/>
      </c>
      <c r="S307" s="181" t="str">
        <f t="shared" ca="1" si="27"/>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si="28"/>
        <v>0</v>
      </c>
      <c r="AB307" s="228" t="str">
        <f t="shared" si="29"/>
        <v/>
      </c>
    </row>
    <row r="308" spans="1:28" s="227" customFormat="1" ht="20.25">
      <c r="A308" s="302"/>
      <c r="B308" s="301"/>
      <c r="C308" s="300"/>
      <c r="D308" s="303"/>
      <c r="E308" s="301"/>
      <c r="F308" s="301"/>
      <c r="G308" s="301"/>
      <c r="H308" s="299"/>
      <c r="I308" s="298"/>
      <c r="J308" s="298"/>
      <c r="K308" s="308"/>
      <c r="L308" s="308"/>
      <c r="M308" s="308"/>
      <c r="N308" s="308"/>
      <c r="O308" s="308"/>
      <c r="P308" s="309"/>
      <c r="Q308" s="307"/>
      <c r="R308" s="182" t="str">
        <f ca="1">IF(ISERROR($V308),"",OFFSET('Smelter Look-up'!$C$4,$V308-4,0)&amp;"")</f>
        <v/>
      </c>
      <c r="S308" s="181" t="str">
        <f t="shared" ca="1" si="27"/>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si="28"/>
        <v>0</v>
      </c>
      <c r="AB308" s="228" t="str">
        <f t="shared" si="29"/>
        <v/>
      </c>
    </row>
    <row r="309" spans="1:28" s="227" customFormat="1" ht="20.25">
      <c r="A309" s="302"/>
      <c r="B309" s="301"/>
      <c r="C309" s="300"/>
      <c r="D309" s="303"/>
      <c r="E309" s="301"/>
      <c r="F309" s="301"/>
      <c r="G309" s="301"/>
      <c r="H309" s="299"/>
      <c r="I309" s="298"/>
      <c r="J309" s="298"/>
      <c r="K309" s="308"/>
      <c r="L309" s="308"/>
      <c r="M309" s="308"/>
      <c r="N309" s="308"/>
      <c r="O309" s="308"/>
      <c r="P309" s="309"/>
      <c r="Q309" s="307"/>
      <c r="R309" s="182" t="str">
        <f ca="1">IF(ISERROR($V309),"",OFFSET('Smelter Look-up'!$C$4,$V309-4,0)&amp;"")</f>
        <v/>
      </c>
      <c r="S309" s="181" t="str">
        <f t="shared" ca="1" si="27"/>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si="28"/>
        <v>0</v>
      </c>
      <c r="AB309" s="228" t="str">
        <f t="shared" si="29"/>
        <v/>
      </c>
    </row>
    <row r="310" spans="1:28" s="227" customFormat="1" ht="20.25">
      <c r="A310" s="302"/>
      <c r="B310" s="301"/>
      <c r="C310" s="300"/>
      <c r="D310" s="303"/>
      <c r="E310" s="301"/>
      <c r="F310" s="301"/>
      <c r="G310" s="301"/>
      <c r="H310" s="299"/>
      <c r="I310" s="298"/>
      <c r="J310" s="298"/>
      <c r="K310" s="308"/>
      <c r="L310" s="308"/>
      <c r="M310" s="308"/>
      <c r="N310" s="308"/>
      <c r="O310" s="308"/>
      <c r="P310" s="309"/>
      <c r="Q310" s="307"/>
      <c r="R310" s="182" t="str">
        <f ca="1">IF(ISERROR($V310),"",OFFSET('Smelter Look-up'!$C$4,$V310-4,0)&amp;"")</f>
        <v/>
      </c>
      <c r="S310" s="181" t="str">
        <f t="shared" ca="1" si="27"/>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si="28"/>
        <v>0</v>
      </c>
      <c r="AB310" s="228" t="str">
        <f t="shared" si="29"/>
        <v/>
      </c>
    </row>
    <row r="311" spans="1:28" s="227" customFormat="1" ht="20.25">
      <c r="A311" s="297"/>
      <c r="B311" s="301"/>
      <c r="C311" s="300"/>
      <c r="D311" s="304"/>
      <c r="E311" s="301"/>
      <c r="F311" s="301"/>
      <c r="G311" s="301"/>
      <c r="H311" s="299"/>
      <c r="I311" s="298"/>
      <c r="J311" s="298"/>
      <c r="K311" s="308"/>
      <c r="L311" s="308"/>
      <c r="M311" s="308"/>
      <c r="N311" s="308"/>
      <c r="O311" s="308"/>
      <c r="P311" s="309"/>
      <c r="Q311" s="307"/>
      <c r="R311" s="182" t="str">
        <f ca="1">IF(ISERROR($V311),"",OFFSET('Smelter Look-up'!$C$4,$V311-4,0)&amp;"")</f>
        <v/>
      </c>
      <c r="S311" s="181" t="str">
        <f t="shared" ca="1" si="27"/>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si="28"/>
        <v>0</v>
      </c>
      <c r="AB311" s="228" t="str">
        <f t="shared" si="29"/>
        <v/>
      </c>
    </row>
    <row r="312" spans="1:28" s="227" customFormat="1" ht="20.25">
      <c r="A312" s="302"/>
      <c r="B312" s="301"/>
      <c r="C312" s="300"/>
      <c r="D312" s="303"/>
      <c r="E312" s="301"/>
      <c r="F312" s="301"/>
      <c r="G312" s="301"/>
      <c r="H312" s="299"/>
      <c r="I312" s="298"/>
      <c r="J312" s="298"/>
      <c r="K312" s="308"/>
      <c r="L312" s="308"/>
      <c r="M312" s="308"/>
      <c r="N312" s="308"/>
      <c r="O312" s="308"/>
      <c r="P312" s="309"/>
      <c r="Q312" s="307"/>
      <c r="R312" s="182" t="str">
        <f ca="1">IF(ISERROR($V312),"",OFFSET('Smelter Look-up'!$C$4,$V312-4,0)&amp;"")</f>
        <v/>
      </c>
      <c r="S312" s="181" t="str">
        <f t="shared" ca="1" si="27"/>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si="28"/>
        <v>0</v>
      </c>
      <c r="AB312" s="228" t="str">
        <f t="shared" si="29"/>
        <v/>
      </c>
    </row>
    <row r="313" spans="1:28" s="227" customFormat="1" ht="20.25">
      <c r="A313" s="302"/>
      <c r="B313" s="301"/>
      <c r="C313" s="300"/>
      <c r="D313" s="303"/>
      <c r="E313" s="301"/>
      <c r="F313" s="301"/>
      <c r="G313" s="301"/>
      <c r="H313" s="299"/>
      <c r="I313" s="298"/>
      <c r="J313" s="298"/>
      <c r="K313" s="308"/>
      <c r="L313" s="308"/>
      <c r="M313" s="308"/>
      <c r="N313" s="308"/>
      <c r="O313" s="308"/>
      <c r="P313" s="309"/>
      <c r="Q313" s="307"/>
      <c r="R313" s="182" t="str">
        <f ca="1">IF(ISERROR($V313),"",OFFSET('Smelter Look-up'!$C$4,$V313-4,0)&amp;"")</f>
        <v/>
      </c>
      <c r="S313" s="181" t="str">
        <f t="shared" ca="1" si="27"/>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si="28"/>
        <v>0</v>
      </c>
      <c r="AB313" s="228" t="str">
        <f t="shared" si="29"/>
        <v/>
      </c>
    </row>
    <row r="314" spans="1:28" s="227" customFormat="1" ht="20.25">
      <c r="A314" s="302"/>
      <c r="B314" s="301"/>
      <c r="C314" s="300"/>
      <c r="D314" s="303"/>
      <c r="E314" s="301"/>
      <c r="F314" s="301"/>
      <c r="G314" s="301"/>
      <c r="H314" s="299"/>
      <c r="I314" s="298"/>
      <c r="J314" s="298"/>
      <c r="K314" s="308"/>
      <c r="L314" s="308"/>
      <c r="M314" s="308"/>
      <c r="N314" s="308"/>
      <c r="O314" s="308"/>
      <c r="P314" s="309"/>
      <c r="Q314" s="307"/>
      <c r="R314" s="182" t="str">
        <f ca="1">IF(ISERROR($V314),"",OFFSET('Smelter Look-up'!$C$4,$V314-4,0)&amp;"")</f>
        <v/>
      </c>
      <c r="S314" s="181" t="str">
        <f t="shared" ca="1" si="27"/>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si="28"/>
        <v>0</v>
      </c>
      <c r="AB314" s="228" t="str">
        <f t="shared" si="29"/>
        <v/>
      </c>
    </row>
    <row r="315" spans="1:28" s="227" customFormat="1" ht="20.25">
      <c r="A315" s="297"/>
      <c r="B315" s="301"/>
      <c r="C315" s="300"/>
      <c r="D315" s="304"/>
      <c r="E315" s="301"/>
      <c r="F315" s="301"/>
      <c r="G315" s="301"/>
      <c r="H315" s="299"/>
      <c r="I315" s="298"/>
      <c r="J315" s="298"/>
      <c r="K315" s="308"/>
      <c r="L315" s="308"/>
      <c r="M315" s="308"/>
      <c r="N315" s="308"/>
      <c r="O315" s="308"/>
      <c r="P315" s="309"/>
      <c r="Q315" s="307"/>
      <c r="R315" s="182" t="str">
        <f ca="1">IF(ISERROR($V315),"",OFFSET('Smelter Look-up'!$C$4,$V315-4,0)&amp;"")</f>
        <v/>
      </c>
      <c r="S315" s="181" t="str">
        <f t="shared" ca="1" si="27"/>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si="28"/>
        <v>0</v>
      </c>
      <c r="AB315" s="228" t="str">
        <f t="shared" si="29"/>
        <v/>
      </c>
    </row>
    <row r="316" spans="1:28" s="227" customFormat="1" ht="20.25">
      <c r="A316" s="302"/>
      <c r="B316" s="301"/>
      <c r="C316" s="300"/>
      <c r="D316" s="303"/>
      <c r="E316" s="301"/>
      <c r="F316" s="301"/>
      <c r="G316" s="301"/>
      <c r="H316" s="299"/>
      <c r="I316" s="298"/>
      <c r="J316" s="298"/>
      <c r="K316" s="308"/>
      <c r="L316" s="308"/>
      <c r="M316" s="308"/>
      <c r="N316" s="308"/>
      <c r="O316" s="308"/>
      <c r="P316" s="309"/>
      <c r="Q316" s="307"/>
      <c r="R316" s="182" t="str">
        <f ca="1">IF(ISERROR($V316),"",OFFSET('Smelter Look-up'!$C$4,$V316-4,0)&amp;"")</f>
        <v/>
      </c>
      <c r="S316" s="181" t="str">
        <f t="shared" ca="1" si="27"/>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si="28"/>
        <v>0</v>
      </c>
      <c r="AB316" s="228" t="str">
        <f t="shared" si="29"/>
        <v/>
      </c>
    </row>
    <row r="317" spans="1:28" s="227" customFormat="1" ht="20.25">
      <c r="A317" s="297"/>
      <c r="B317" s="301"/>
      <c r="C317" s="300"/>
      <c r="D317" s="304"/>
      <c r="E317" s="301"/>
      <c r="F317" s="301"/>
      <c r="G317" s="301"/>
      <c r="H317" s="299"/>
      <c r="I317" s="298"/>
      <c r="J317" s="298"/>
      <c r="K317" s="308"/>
      <c r="L317" s="308"/>
      <c r="M317" s="308"/>
      <c r="N317" s="308"/>
      <c r="O317" s="308"/>
      <c r="P317" s="309"/>
      <c r="Q317" s="307"/>
      <c r="R317" s="182" t="str">
        <f ca="1">IF(ISERROR($V317),"",OFFSET('Smelter Look-up'!$C$4,$V317-4,0)&amp;"")</f>
        <v/>
      </c>
      <c r="S317" s="181" t="str">
        <f t="shared" ca="1" si="27"/>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si="28"/>
        <v>0</v>
      </c>
      <c r="AB317" s="228" t="str">
        <f t="shared" si="29"/>
        <v/>
      </c>
    </row>
    <row r="318" spans="1:28" s="227" customFormat="1" ht="20.25">
      <c r="A318" s="302"/>
      <c r="B318" s="301"/>
      <c r="C318" s="300"/>
      <c r="D318" s="304"/>
      <c r="E318" s="301"/>
      <c r="F318" s="301"/>
      <c r="G318" s="301"/>
      <c r="H318" s="299"/>
      <c r="I318" s="298"/>
      <c r="J318" s="298"/>
      <c r="K318" s="308"/>
      <c r="L318" s="308"/>
      <c r="M318" s="308"/>
      <c r="N318" s="308"/>
      <c r="O318" s="308"/>
      <c r="P318" s="309"/>
      <c r="Q318" s="307"/>
      <c r="R318" s="182" t="str">
        <f ca="1">IF(ISERROR($V318),"",OFFSET('Smelter Look-up'!$C$4,$V318-4,0)&amp;"")</f>
        <v/>
      </c>
      <c r="S318" s="181" t="str">
        <f t="shared" ca="1" si="27"/>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si="28"/>
        <v>0</v>
      </c>
      <c r="AB318" s="228" t="str">
        <f t="shared" si="29"/>
        <v/>
      </c>
    </row>
    <row r="319" spans="1:28" s="227" customFormat="1" ht="20.25">
      <c r="A319" s="302"/>
      <c r="B319" s="301"/>
      <c r="C319" s="300"/>
      <c r="D319" s="303"/>
      <c r="E319" s="301"/>
      <c r="F319" s="301"/>
      <c r="G319" s="301"/>
      <c r="H319" s="299"/>
      <c r="I319" s="298"/>
      <c r="J319" s="298"/>
      <c r="K319" s="308"/>
      <c r="L319" s="308"/>
      <c r="M319" s="308"/>
      <c r="N319" s="308"/>
      <c r="O319" s="308"/>
      <c r="P319" s="309"/>
      <c r="Q319" s="307"/>
      <c r="R319" s="182" t="str">
        <f ca="1">IF(ISERROR($V319),"",OFFSET('Smelter Look-up'!$C$4,$V319-4,0)&amp;"")</f>
        <v/>
      </c>
      <c r="S319" s="181" t="str">
        <f t="shared" ca="1" si="27"/>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si="28"/>
        <v>0</v>
      </c>
      <c r="AB319" s="228" t="str">
        <f t="shared" si="29"/>
        <v/>
      </c>
    </row>
    <row r="320" spans="1:28" s="227" customFormat="1" ht="20.25">
      <c r="A320" s="302"/>
      <c r="B320" s="301"/>
      <c r="C320" s="300"/>
      <c r="D320" s="303"/>
      <c r="E320" s="301"/>
      <c r="F320" s="301"/>
      <c r="G320" s="301"/>
      <c r="H320" s="299"/>
      <c r="I320" s="298"/>
      <c r="J320" s="298"/>
      <c r="K320" s="308"/>
      <c r="L320" s="308"/>
      <c r="M320" s="308"/>
      <c r="N320" s="308"/>
      <c r="O320" s="308"/>
      <c r="P320" s="309"/>
      <c r="Q320" s="307"/>
      <c r="R320" s="182" t="str">
        <f ca="1">IF(ISERROR($V320),"",OFFSET('Smelter Look-up'!$C$4,$V320-4,0)&amp;"")</f>
        <v/>
      </c>
      <c r="S320" s="181" t="str">
        <f t="shared" ca="1" si="27"/>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si="28"/>
        <v>0</v>
      </c>
      <c r="AB320" s="228" t="str">
        <f t="shared" si="29"/>
        <v/>
      </c>
    </row>
    <row r="321" spans="1:28" s="227" customFormat="1" ht="20.25">
      <c r="A321" s="302"/>
      <c r="B321" s="301"/>
      <c r="C321" s="300"/>
      <c r="D321" s="303"/>
      <c r="E321" s="301"/>
      <c r="F321" s="301"/>
      <c r="G321" s="301"/>
      <c r="H321" s="299"/>
      <c r="I321" s="298"/>
      <c r="J321" s="298"/>
      <c r="K321" s="308"/>
      <c r="L321" s="308"/>
      <c r="M321" s="308"/>
      <c r="N321" s="308"/>
      <c r="O321" s="308"/>
      <c r="P321" s="309"/>
      <c r="Q321" s="307"/>
      <c r="R321" s="182" t="str">
        <f ca="1">IF(ISERROR($V321),"",OFFSET('Smelter Look-up'!$C$4,$V321-4,0)&amp;"")</f>
        <v/>
      </c>
      <c r="S321" s="181" t="str">
        <f t="shared" ca="1" si="27"/>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si="28"/>
        <v>0</v>
      </c>
      <c r="AB321" s="228" t="str">
        <f t="shared" si="29"/>
        <v/>
      </c>
    </row>
    <row r="322" spans="1:28" s="227" customFormat="1" ht="20.25">
      <c r="A322" s="297"/>
      <c r="B322" s="301"/>
      <c r="C322" s="300"/>
      <c r="D322" s="304"/>
      <c r="E322" s="301"/>
      <c r="F322" s="301"/>
      <c r="G322" s="301"/>
      <c r="H322" s="299"/>
      <c r="I322" s="298"/>
      <c r="J322" s="298"/>
      <c r="K322" s="308"/>
      <c r="L322" s="308"/>
      <c r="M322" s="308"/>
      <c r="N322" s="308"/>
      <c r="O322" s="308"/>
      <c r="P322" s="309"/>
      <c r="Q322" s="307"/>
      <c r="R322" s="182" t="str">
        <f ca="1">IF(ISERROR($V322),"",OFFSET('Smelter Look-up'!$C$4,$V322-4,0)&amp;"")</f>
        <v/>
      </c>
      <c r="S322" s="181" t="str">
        <f t="shared" ca="1" si="27"/>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si="28"/>
        <v>0</v>
      </c>
      <c r="AB322" s="228" t="str">
        <f t="shared" si="29"/>
        <v/>
      </c>
    </row>
    <row r="323" spans="1:28" s="227" customFormat="1" ht="20.25">
      <c r="A323" s="302"/>
      <c r="B323" s="301"/>
      <c r="C323" s="300"/>
      <c r="D323" s="303"/>
      <c r="E323" s="301"/>
      <c r="F323" s="301"/>
      <c r="G323" s="301"/>
      <c r="H323" s="299"/>
      <c r="I323" s="298"/>
      <c r="J323" s="298"/>
      <c r="K323" s="308"/>
      <c r="L323" s="308"/>
      <c r="M323" s="308"/>
      <c r="N323" s="308"/>
      <c r="O323" s="308"/>
      <c r="P323" s="309"/>
      <c r="Q323" s="307"/>
      <c r="R323" s="182" t="str">
        <f ca="1">IF(ISERROR($V323),"",OFFSET('Smelter Look-up'!$C$4,$V323-4,0)&amp;"")</f>
        <v/>
      </c>
      <c r="S323" s="181" t="str">
        <f t="shared" ca="1" si="27"/>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si="28"/>
        <v>0</v>
      </c>
      <c r="AB323" s="228" t="str">
        <f t="shared" si="29"/>
        <v/>
      </c>
    </row>
    <row r="324" spans="1:28" s="227" customFormat="1" ht="20.25">
      <c r="A324" s="302"/>
      <c r="B324" s="301"/>
      <c r="C324" s="300"/>
      <c r="D324" s="303"/>
      <c r="E324" s="301"/>
      <c r="F324" s="301"/>
      <c r="G324" s="301"/>
      <c r="H324" s="299"/>
      <c r="I324" s="298"/>
      <c r="J324" s="298"/>
      <c r="K324" s="308"/>
      <c r="L324" s="308"/>
      <c r="M324" s="308"/>
      <c r="N324" s="308"/>
      <c r="O324" s="308"/>
      <c r="P324" s="309"/>
      <c r="Q324" s="307"/>
      <c r="R324" s="182" t="str">
        <f ca="1">IF(ISERROR($V324),"",OFFSET('Smelter Look-up'!$C$4,$V324-4,0)&amp;"")</f>
        <v/>
      </c>
      <c r="S324" s="181" t="str">
        <f t="shared" ca="1" si="27"/>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si="28"/>
        <v>0</v>
      </c>
      <c r="AB324" s="228" t="str">
        <f t="shared" si="29"/>
        <v/>
      </c>
    </row>
    <row r="325" spans="1:28" s="227" customFormat="1" ht="20.25">
      <c r="A325" s="302"/>
      <c r="B325" s="301"/>
      <c r="C325" s="300"/>
      <c r="D325" s="303"/>
      <c r="E325" s="301"/>
      <c r="F325" s="301"/>
      <c r="G325" s="301"/>
      <c r="H325" s="299"/>
      <c r="I325" s="298"/>
      <c r="J325" s="298"/>
      <c r="K325" s="308"/>
      <c r="L325" s="308"/>
      <c r="M325" s="308"/>
      <c r="N325" s="308"/>
      <c r="O325" s="308"/>
      <c r="P325" s="309"/>
      <c r="Q325" s="307"/>
      <c r="R325" s="182" t="str">
        <f ca="1">IF(ISERROR($V325),"",OFFSET('Smelter Look-up'!$C$4,$V325-4,0)&amp;"")</f>
        <v/>
      </c>
      <c r="S325" s="181" t="str">
        <f t="shared" ca="1" si="27"/>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si="28"/>
        <v>0</v>
      </c>
      <c r="AB325" s="228" t="str">
        <f t="shared" si="29"/>
        <v/>
      </c>
    </row>
    <row r="326" spans="1:28" s="227" customFormat="1" ht="20.25">
      <c r="A326" s="297"/>
      <c r="B326" s="301"/>
      <c r="C326" s="300"/>
      <c r="D326" s="304"/>
      <c r="E326" s="301"/>
      <c r="F326" s="301"/>
      <c r="G326" s="301"/>
      <c r="H326" s="299"/>
      <c r="I326" s="298"/>
      <c r="J326" s="298"/>
      <c r="K326" s="308"/>
      <c r="L326" s="308"/>
      <c r="M326" s="308"/>
      <c r="N326" s="308"/>
      <c r="O326" s="308"/>
      <c r="P326" s="309"/>
      <c r="Q326" s="307"/>
      <c r="R326" s="182" t="str">
        <f ca="1">IF(ISERROR($V326),"",OFFSET('Smelter Look-up'!$C$4,$V326-4,0)&amp;"")</f>
        <v/>
      </c>
      <c r="S326" s="181" t="str">
        <f t="shared" ca="1" si="27"/>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si="28"/>
        <v>0</v>
      </c>
      <c r="AB326" s="228" t="str">
        <f t="shared" si="29"/>
        <v/>
      </c>
    </row>
    <row r="327" spans="1:28" s="227" customFormat="1" ht="20.25">
      <c r="A327" s="302"/>
      <c r="B327" s="301"/>
      <c r="C327" s="300"/>
      <c r="D327" s="304"/>
      <c r="E327" s="301"/>
      <c r="F327" s="301"/>
      <c r="G327" s="301"/>
      <c r="H327" s="299"/>
      <c r="I327" s="298"/>
      <c r="J327" s="298"/>
      <c r="K327" s="308"/>
      <c r="L327" s="308"/>
      <c r="M327" s="308"/>
      <c r="N327" s="308"/>
      <c r="O327" s="308"/>
      <c r="P327" s="309"/>
      <c r="Q327" s="307"/>
      <c r="R327" s="182" t="str">
        <f ca="1">IF(ISERROR($V327),"",OFFSET('Smelter Look-up'!$C$4,$V327-4,0)&amp;"")</f>
        <v/>
      </c>
      <c r="S327" s="181" t="str">
        <f t="shared" ref="S327:S357" ca="1" si="30">IF(B327="","",IF(ISERROR(MATCH($E327,CL,0)),"Unknown",INDIRECT("'C'!$A$"&amp;MATCH($E327,CL,0)+1)))</f>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ref="X327:X357" si="31">IF(AND(C327="Smelter not listed",OR(LEN(D327)=0,LEN(E327)=0)),1,0)</f>
        <v>0</v>
      </c>
      <c r="AB327" s="228" t="str">
        <f t="shared" ref="AB327:AB357" si="32">B327&amp;C327</f>
        <v/>
      </c>
    </row>
    <row r="328" spans="1:28" s="227" customFormat="1" ht="20.25">
      <c r="A328" s="302"/>
      <c r="B328" s="301"/>
      <c r="C328" s="300"/>
      <c r="D328" s="304"/>
      <c r="E328" s="301"/>
      <c r="F328" s="301"/>
      <c r="G328" s="301"/>
      <c r="H328" s="299"/>
      <c r="I328" s="298"/>
      <c r="J328" s="298"/>
      <c r="K328" s="308"/>
      <c r="L328" s="308"/>
      <c r="M328" s="308"/>
      <c r="N328" s="308"/>
      <c r="O328" s="308"/>
      <c r="P328" s="309"/>
      <c r="Q328" s="307"/>
      <c r="R328" s="182" t="str">
        <f ca="1">IF(ISERROR($V328),"",OFFSET('Smelter Look-up'!$C$4,$V328-4,0)&amp;"")</f>
        <v/>
      </c>
      <c r="S328" s="181" t="str">
        <f t="shared" ca="1" si="30"/>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si="31"/>
        <v>0</v>
      </c>
      <c r="AB328" s="228" t="str">
        <f t="shared" si="32"/>
        <v/>
      </c>
    </row>
    <row r="329" spans="1:28" s="227" customFormat="1" ht="20.25">
      <c r="A329" s="302"/>
      <c r="B329" s="301"/>
      <c r="C329" s="300"/>
      <c r="D329" s="304"/>
      <c r="E329" s="301"/>
      <c r="F329" s="301"/>
      <c r="G329" s="301"/>
      <c r="H329" s="299"/>
      <c r="I329" s="298"/>
      <c r="J329" s="298"/>
      <c r="K329" s="308"/>
      <c r="L329" s="308"/>
      <c r="M329" s="308"/>
      <c r="N329" s="308"/>
      <c r="O329" s="308"/>
      <c r="P329" s="309"/>
      <c r="Q329" s="307"/>
      <c r="R329" s="182" t="str">
        <f ca="1">IF(ISERROR($V329),"",OFFSET('Smelter Look-up'!$C$4,$V329-4,0)&amp;"")</f>
        <v/>
      </c>
      <c r="S329" s="181" t="str">
        <f t="shared" ca="1" si="30"/>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31"/>
        <v>0</v>
      </c>
      <c r="AB329" s="228" t="str">
        <f t="shared" si="32"/>
        <v/>
      </c>
    </row>
    <row r="330" spans="1:28" s="227" customFormat="1" ht="20.25">
      <c r="A330" s="302"/>
      <c r="B330" s="301"/>
      <c r="C330" s="300"/>
      <c r="D330" s="304"/>
      <c r="E330" s="301"/>
      <c r="F330" s="301"/>
      <c r="G330" s="301"/>
      <c r="H330" s="299"/>
      <c r="I330" s="298"/>
      <c r="J330" s="298"/>
      <c r="K330" s="308"/>
      <c r="L330" s="308"/>
      <c r="M330" s="308"/>
      <c r="N330" s="308"/>
      <c r="O330" s="308"/>
      <c r="P330" s="309"/>
      <c r="Q330" s="307"/>
      <c r="R330" s="182" t="str">
        <f ca="1">IF(ISERROR($V330),"",OFFSET('Smelter Look-up'!$C$4,$V330-4,0)&amp;"")</f>
        <v/>
      </c>
      <c r="S330" s="181" t="str">
        <f t="shared" ca="1" si="30"/>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si="31"/>
        <v>0</v>
      </c>
      <c r="AB330" s="228" t="str">
        <f t="shared" si="32"/>
        <v/>
      </c>
    </row>
    <row r="331" spans="1:28" s="227" customFormat="1" ht="20.25">
      <c r="A331" s="302"/>
      <c r="B331" s="301"/>
      <c r="C331" s="300"/>
      <c r="D331" s="303"/>
      <c r="E331" s="301"/>
      <c r="F331" s="301"/>
      <c r="G331" s="301"/>
      <c r="H331" s="299"/>
      <c r="I331" s="298"/>
      <c r="J331" s="298"/>
      <c r="K331" s="308"/>
      <c r="L331" s="308"/>
      <c r="M331" s="308"/>
      <c r="N331" s="308"/>
      <c r="O331" s="308"/>
      <c r="P331" s="309"/>
      <c r="Q331" s="307"/>
      <c r="R331" s="182" t="str">
        <f ca="1">IF(ISERROR($V331),"",OFFSET('Smelter Look-up'!$C$4,$V331-4,0)&amp;"")</f>
        <v/>
      </c>
      <c r="S331" s="181" t="str">
        <f t="shared" ca="1" si="30"/>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si="31"/>
        <v>0</v>
      </c>
      <c r="AB331" s="228" t="str">
        <f t="shared" si="32"/>
        <v/>
      </c>
    </row>
    <row r="332" spans="1:28" s="227" customFormat="1" ht="20.25">
      <c r="A332" s="297"/>
      <c r="B332" s="301"/>
      <c r="C332" s="300"/>
      <c r="D332" s="304"/>
      <c r="E332" s="301"/>
      <c r="F332" s="301"/>
      <c r="G332" s="301"/>
      <c r="H332" s="299"/>
      <c r="I332" s="298"/>
      <c r="J332" s="298"/>
      <c r="K332" s="308"/>
      <c r="L332" s="308"/>
      <c r="M332" s="308"/>
      <c r="N332" s="308"/>
      <c r="O332" s="308"/>
      <c r="P332" s="309"/>
      <c r="Q332" s="307"/>
      <c r="R332" s="182" t="str">
        <f ca="1">IF(ISERROR($V332),"",OFFSET('Smelter Look-up'!$C$4,$V332-4,0)&amp;"")</f>
        <v/>
      </c>
      <c r="S332" s="181" t="str">
        <f t="shared" ca="1" si="30"/>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si="31"/>
        <v>0</v>
      </c>
      <c r="AB332" s="228" t="str">
        <f t="shared" si="32"/>
        <v/>
      </c>
    </row>
    <row r="333" spans="1:28" s="227" customFormat="1" ht="20.25">
      <c r="A333" s="302"/>
      <c r="B333" s="301"/>
      <c r="C333" s="300"/>
      <c r="D333" s="304"/>
      <c r="E333" s="301"/>
      <c r="F333" s="301"/>
      <c r="G333" s="301"/>
      <c r="H333" s="299"/>
      <c r="I333" s="298"/>
      <c r="J333" s="298"/>
      <c r="K333" s="308"/>
      <c r="L333" s="308"/>
      <c r="M333" s="308"/>
      <c r="N333" s="308"/>
      <c r="O333" s="308"/>
      <c r="P333" s="309"/>
      <c r="Q333" s="307"/>
      <c r="R333" s="182" t="str">
        <f ca="1">IF(ISERROR($V333),"",OFFSET('Smelter Look-up'!$C$4,$V333-4,0)&amp;"")</f>
        <v/>
      </c>
      <c r="S333" s="181" t="str">
        <f t="shared" ca="1" si="30"/>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si="31"/>
        <v>0</v>
      </c>
      <c r="AB333" s="228" t="str">
        <f t="shared" si="32"/>
        <v/>
      </c>
    </row>
    <row r="334" spans="1:28" s="227" customFormat="1" ht="20.25">
      <c r="A334" s="302"/>
      <c r="B334" s="301"/>
      <c r="C334" s="300"/>
      <c r="D334" s="303"/>
      <c r="E334" s="301"/>
      <c r="F334" s="301"/>
      <c r="G334" s="301"/>
      <c r="H334" s="299"/>
      <c r="I334" s="298"/>
      <c r="J334" s="298"/>
      <c r="K334" s="308"/>
      <c r="L334" s="308"/>
      <c r="M334" s="308"/>
      <c r="N334" s="308"/>
      <c r="O334" s="308"/>
      <c r="P334" s="309"/>
      <c r="Q334" s="307"/>
      <c r="R334" s="182" t="str">
        <f ca="1">IF(ISERROR($V334),"",OFFSET('Smelter Look-up'!$C$4,$V334-4,0)&amp;"")</f>
        <v/>
      </c>
      <c r="S334" s="181" t="str">
        <f t="shared" ca="1" si="30"/>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si="31"/>
        <v>0</v>
      </c>
      <c r="AB334" s="228" t="str">
        <f t="shared" si="32"/>
        <v/>
      </c>
    </row>
    <row r="335" spans="1:28" s="227" customFormat="1" ht="20.25">
      <c r="A335" s="297"/>
      <c r="B335" s="301"/>
      <c r="C335" s="300"/>
      <c r="D335" s="304"/>
      <c r="E335" s="301"/>
      <c r="F335" s="301"/>
      <c r="G335" s="301"/>
      <c r="H335" s="299"/>
      <c r="I335" s="298"/>
      <c r="J335" s="298"/>
      <c r="K335" s="308"/>
      <c r="L335" s="308"/>
      <c r="M335" s="308"/>
      <c r="N335" s="308"/>
      <c r="O335" s="308"/>
      <c r="P335" s="309"/>
      <c r="Q335" s="307"/>
      <c r="R335" s="182" t="str">
        <f ca="1">IF(ISERROR($V335),"",OFFSET('Smelter Look-up'!$C$4,$V335-4,0)&amp;"")</f>
        <v/>
      </c>
      <c r="S335" s="181" t="str">
        <f t="shared" ca="1" si="30"/>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31"/>
        <v>0</v>
      </c>
      <c r="AB335" s="228" t="str">
        <f t="shared" si="32"/>
        <v/>
      </c>
    </row>
    <row r="336" spans="1:28" s="227" customFormat="1" ht="20.25">
      <c r="A336" s="302"/>
      <c r="B336" s="301"/>
      <c r="C336" s="300"/>
      <c r="D336" s="304"/>
      <c r="E336" s="301"/>
      <c r="F336" s="301"/>
      <c r="G336" s="301"/>
      <c r="H336" s="299"/>
      <c r="I336" s="298"/>
      <c r="J336" s="298"/>
      <c r="K336" s="308"/>
      <c r="L336" s="308"/>
      <c r="M336" s="308"/>
      <c r="N336" s="308"/>
      <c r="O336" s="308"/>
      <c r="P336" s="309"/>
      <c r="Q336" s="307"/>
      <c r="R336" s="182" t="str">
        <f ca="1">IF(ISERROR($V336),"",OFFSET('Smelter Look-up'!$C$4,$V336-4,0)&amp;"")</f>
        <v/>
      </c>
      <c r="S336" s="181" t="str">
        <f t="shared" ca="1" si="30"/>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si="31"/>
        <v>0</v>
      </c>
      <c r="AB336" s="228" t="str">
        <f t="shared" si="32"/>
        <v/>
      </c>
    </row>
    <row r="337" spans="1:28" s="227" customFormat="1" ht="20.25">
      <c r="A337" s="302"/>
      <c r="B337" s="301"/>
      <c r="C337" s="300"/>
      <c r="D337" s="303"/>
      <c r="E337" s="301"/>
      <c r="F337" s="301"/>
      <c r="G337" s="301"/>
      <c r="H337" s="299"/>
      <c r="I337" s="298"/>
      <c r="J337" s="298"/>
      <c r="K337" s="308"/>
      <c r="L337" s="308"/>
      <c r="M337" s="308"/>
      <c r="N337" s="308"/>
      <c r="O337" s="308"/>
      <c r="P337" s="309"/>
      <c r="Q337" s="307"/>
      <c r="R337" s="182" t="str">
        <f ca="1">IF(ISERROR($V337),"",OFFSET('Smelter Look-up'!$C$4,$V337-4,0)&amp;"")</f>
        <v/>
      </c>
      <c r="S337" s="181" t="str">
        <f t="shared" ca="1" si="30"/>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si="31"/>
        <v>0</v>
      </c>
      <c r="AB337" s="228" t="str">
        <f t="shared" si="32"/>
        <v/>
      </c>
    </row>
    <row r="338" spans="1:28" s="227" customFormat="1" ht="20.25">
      <c r="A338" s="297"/>
      <c r="B338" s="301"/>
      <c r="C338" s="300"/>
      <c r="D338" s="304"/>
      <c r="E338" s="301"/>
      <c r="F338" s="301"/>
      <c r="G338" s="301"/>
      <c r="H338" s="299"/>
      <c r="I338" s="298"/>
      <c r="J338" s="298"/>
      <c r="K338" s="308"/>
      <c r="L338" s="308"/>
      <c r="M338" s="308"/>
      <c r="N338" s="308"/>
      <c r="O338" s="308"/>
      <c r="P338" s="309"/>
      <c r="Q338" s="307"/>
      <c r="R338" s="182" t="str">
        <f ca="1">IF(ISERROR($V338),"",OFFSET('Smelter Look-up'!$C$4,$V338-4,0)&amp;"")</f>
        <v/>
      </c>
      <c r="S338" s="181" t="str">
        <f t="shared" ca="1" si="30"/>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si="31"/>
        <v>0</v>
      </c>
      <c r="AB338" s="228" t="str">
        <f t="shared" si="32"/>
        <v/>
      </c>
    </row>
    <row r="339" spans="1:28" s="227" customFormat="1" ht="20.25">
      <c r="A339" s="302"/>
      <c r="B339" s="301"/>
      <c r="C339" s="300"/>
      <c r="D339" s="303"/>
      <c r="E339" s="301"/>
      <c r="F339" s="301"/>
      <c r="G339" s="301"/>
      <c r="H339" s="299"/>
      <c r="I339" s="298"/>
      <c r="J339" s="298"/>
      <c r="K339" s="308"/>
      <c r="L339" s="308"/>
      <c r="M339" s="308"/>
      <c r="N339" s="308"/>
      <c r="O339" s="308"/>
      <c r="P339" s="309"/>
      <c r="Q339" s="307"/>
      <c r="R339" s="182" t="str">
        <f ca="1">IF(ISERROR($V339),"",OFFSET('Smelter Look-up'!$C$4,$V339-4,0)&amp;"")</f>
        <v/>
      </c>
      <c r="S339" s="181" t="str">
        <f t="shared" ca="1" si="30"/>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si="31"/>
        <v>0</v>
      </c>
      <c r="AB339" s="228" t="str">
        <f t="shared" si="32"/>
        <v/>
      </c>
    </row>
    <row r="340" spans="1:28" s="227" customFormat="1" ht="20.25">
      <c r="A340" s="297"/>
      <c r="B340" s="301"/>
      <c r="C340" s="300"/>
      <c r="D340" s="304"/>
      <c r="E340" s="301"/>
      <c r="F340" s="301"/>
      <c r="G340" s="301"/>
      <c r="H340" s="299"/>
      <c r="I340" s="298"/>
      <c r="J340" s="298"/>
      <c r="K340" s="308"/>
      <c r="L340" s="308"/>
      <c r="M340" s="308"/>
      <c r="N340" s="308"/>
      <c r="O340" s="308"/>
      <c r="P340" s="309"/>
      <c r="Q340" s="307"/>
      <c r="R340" s="182" t="str">
        <f ca="1">IF(ISERROR($V340),"",OFFSET('Smelter Look-up'!$C$4,$V340-4,0)&amp;"")</f>
        <v/>
      </c>
      <c r="S340" s="181" t="str">
        <f t="shared" ca="1" si="30"/>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si="31"/>
        <v>0</v>
      </c>
      <c r="AB340" s="228" t="str">
        <f t="shared" si="32"/>
        <v/>
      </c>
    </row>
    <row r="341" spans="1:28" s="227" customFormat="1" ht="20.25">
      <c r="A341" s="302"/>
      <c r="B341" s="301"/>
      <c r="C341" s="300"/>
      <c r="D341" s="303"/>
      <c r="E341" s="301"/>
      <c r="F341" s="301"/>
      <c r="G341" s="301"/>
      <c r="H341" s="299"/>
      <c r="I341" s="298"/>
      <c r="J341" s="298"/>
      <c r="K341" s="308"/>
      <c r="L341" s="308"/>
      <c r="M341" s="308"/>
      <c r="N341" s="308"/>
      <c r="O341" s="308"/>
      <c r="P341" s="309"/>
      <c r="Q341" s="307"/>
      <c r="R341" s="182" t="str">
        <f ca="1">IF(ISERROR($V341),"",OFFSET('Smelter Look-up'!$C$4,$V341-4,0)&amp;"")</f>
        <v/>
      </c>
      <c r="S341" s="181" t="str">
        <f t="shared" ca="1" si="30"/>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si="31"/>
        <v>0</v>
      </c>
      <c r="AB341" s="228" t="str">
        <f t="shared" si="32"/>
        <v/>
      </c>
    </row>
    <row r="342" spans="1:28" s="227" customFormat="1" ht="20.25">
      <c r="A342" s="302"/>
      <c r="B342" s="301"/>
      <c r="C342" s="300"/>
      <c r="D342" s="303"/>
      <c r="E342" s="301"/>
      <c r="F342" s="301"/>
      <c r="G342" s="301"/>
      <c r="H342" s="299"/>
      <c r="I342" s="298"/>
      <c r="J342" s="298"/>
      <c r="K342" s="308"/>
      <c r="L342" s="308"/>
      <c r="M342" s="308"/>
      <c r="N342" s="308"/>
      <c r="O342" s="308"/>
      <c r="P342" s="309"/>
      <c r="Q342" s="307"/>
      <c r="R342" s="182" t="str">
        <f ca="1">IF(ISERROR($V342),"",OFFSET('Smelter Look-up'!$C$4,$V342-4,0)&amp;"")</f>
        <v/>
      </c>
      <c r="S342" s="181" t="str">
        <f t="shared" ca="1" si="30"/>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si="31"/>
        <v>0</v>
      </c>
      <c r="AB342" s="228" t="str">
        <f t="shared" si="32"/>
        <v/>
      </c>
    </row>
    <row r="343" spans="1:28" s="227" customFormat="1" ht="20.25">
      <c r="A343" s="302"/>
      <c r="B343" s="301"/>
      <c r="C343" s="300"/>
      <c r="D343" s="303"/>
      <c r="E343" s="301"/>
      <c r="F343" s="301"/>
      <c r="G343" s="301"/>
      <c r="H343" s="299"/>
      <c r="I343" s="298"/>
      <c r="J343" s="298"/>
      <c r="K343" s="308"/>
      <c r="L343" s="308"/>
      <c r="M343" s="308"/>
      <c r="N343" s="308"/>
      <c r="O343" s="308"/>
      <c r="P343" s="309"/>
      <c r="Q343" s="307"/>
      <c r="R343" s="182" t="str">
        <f ca="1">IF(ISERROR($V343),"",OFFSET('Smelter Look-up'!$C$4,$V343-4,0)&amp;"")</f>
        <v/>
      </c>
      <c r="S343" s="181" t="str">
        <f t="shared" ca="1" si="30"/>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si="31"/>
        <v>0</v>
      </c>
      <c r="AB343" s="228" t="str">
        <f t="shared" si="32"/>
        <v/>
      </c>
    </row>
    <row r="344" spans="1:28" s="227" customFormat="1" ht="20.25">
      <c r="A344" s="302"/>
      <c r="B344" s="301"/>
      <c r="C344" s="300"/>
      <c r="D344" s="303"/>
      <c r="E344" s="301"/>
      <c r="F344" s="301"/>
      <c r="G344" s="301"/>
      <c r="H344" s="299"/>
      <c r="I344" s="298"/>
      <c r="J344" s="298"/>
      <c r="K344" s="308"/>
      <c r="L344" s="308"/>
      <c r="M344" s="308"/>
      <c r="N344" s="308"/>
      <c r="O344" s="308"/>
      <c r="P344" s="309"/>
      <c r="Q344" s="307"/>
      <c r="R344" s="182" t="str">
        <f ca="1">IF(ISERROR($V344),"",OFFSET('Smelter Look-up'!$C$4,$V344-4,0)&amp;"")</f>
        <v/>
      </c>
      <c r="S344" s="181" t="str">
        <f t="shared" ca="1" si="30"/>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si="31"/>
        <v>0</v>
      </c>
      <c r="AB344" s="228" t="str">
        <f t="shared" si="32"/>
        <v/>
      </c>
    </row>
    <row r="345" spans="1:28" s="227" customFormat="1" ht="20.25">
      <c r="A345" s="297"/>
      <c r="B345" s="301"/>
      <c r="C345" s="300"/>
      <c r="D345" s="304"/>
      <c r="E345" s="301"/>
      <c r="F345" s="301"/>
      <c r="G345" s="301"/>
      <c r="H345" s="299"/>
      <c r="I345" s="298"/>
      <c r="J345" s="298"/>
      <c r="K345" s="308"/>
      <c r="L345" s="308"/>
      <c r="M345" s="308"/>
      <c r="N345" s="308"/>
      <c r="O345" s="308"/>
      <c r="P345" s="309"/>
      <c r="Q345" s="307"/>
      <c r="R345" s="182" t="str">
        <f ca="1">IF(ISERROR($V345),"",OFFSET('Smelter Look-up'!$C$4,$V345-4,0)&amp;"")</f>
        <v/>
      </c>
      <c r="S345" s="181" t="str">
        <f t="shared" ca="1" si="30"/>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si="31"/>
        <v>0</v>
      </c>
      <c r="AB345" s="228" t="str">
        <f t="shared" si="32"/>
        <v/>
      </c>
    </row>
    <row r="346" spans="1:28" s="227" customFormat="1" ht="20.25">
      <c r="A346" s="302"/>
      <c r="B346" s="301"/>
      <c r="C346" s="300"/>
      <c r="D346" s="303"/>
      <c r="E346" s="301"/>
      <c r="F346" s="301"/>
      <c r="G346" s="301"/>
      <c r="H346" s="299"/>
      <c r="I346" s="298"/>
      <c r="J346" s="298"/>
      <c r="K346" s="308"/>
      <c r="L346" s="308"/>
      <c r="M346" s="308"/>
      <c r="N346" s="308"/>
      <c r="O346" s="308"/>
      <c r="P346" s="309"/>
      <c r="Q346" s="307"/>
      <c r="R346" s="182" t="str">
        <f ca="1">IF(ISERROR($V346),"",OFFSET('Smelter Look-up'!$C$4,$V346-4,0)&amp;"")</f>
        <v/>
      </c>
      <c r="S346" s="181" t="str">
        <f t="shared" ca="1" si="30"/>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si="31"/>
        <v>0</v>
      </c>
      <c r="AB346" s="228" t="str">
        <f t="shared" si="32"/>
        <v/>
      </c>
    </row>
    <row r="347" spans="1:28" s="227" customFormat="1" ht="20.25">
      <c r="A347" s="302"/>
      <c r="B347" s="301"/>
      <c r="C347" s="300"/>
      <c r="D347" s="303"/>
      <c r="E347" s="301"/>
      <c r="F347" s="301"/>
      <c r="G347" s="301"/>
      <c r="H347" s="299"/>
      <c r="I347" s="298"/>
      <c r="J347" s="298"/>
      <c r="K347" s="308"/>
      <c r="L347" s="308"/>
      <c r="M347" s="308"/>
      <c r="N347" s="308"/>
      <c r="O347" s="308"/>
      <c r="P347" s="309"/>
      <c r="Q347" s="307"/>
      <c r="R347" s="182" t="str">
        <f ca="1">IF(ISERROR($V347),"",OFFSET('Smelter Look-up'!$C$4,$V347-4,0)&amp;"")</f>
        <v/>
      </c>
      <c r="S347" s="181" t="str">
        <f t="shared" ca="1" si="30"/>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si="31"/>
        <v>0</v>
      </c>
      <c r="AB347" s="228" t="str">
        <f t="shared" si="32"/>
        <v/>
      </c>
    </row>
    <row r="348" spans="1:28" s="227" customFormat="1" ht="20.25">
      <c r="A348" s="297"/>
      <c r="B348" s="301"/>
      <c r="C348" s="300"/>
      <c r="D348" s="304"/>
      <c r="E348" s="301"/>
      <c r="F348" s="301"/>
      <c r="G348" s="301"/>
      <c r="H348" s="299"/>
      <c r="I348" s="298"/>
      <c r="J348" s="298"/>
      <c r="K348" s="308"/>
      <c r="L348" s="308"/>
      <c r="M348" s="308"/>
      <c r="N348" s="308"/>
      <c r="O348" s="308"/>
      <c r="P348" s="309"/>
      <c r="Q348" s="307"/>
      <c r="R348" s="182" t="str">
        <f ca="1">IF(ISERROR($V348),"",OFFSET('Smelter Look-up'!$C$4,$V348-4,0)&amp;"")</f>
        <v/>
      </c>
      <c r="S348" s="181" t="str">
        <f t="shared" ca="1" si="30"/>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si="31"/>
        <v>0</v>
      </c>
      <c r="AB348" s="228" t="str">
        <f t="shared" si="32"/>
        <v/>
      </c>
    </row>
    <row r="349" spans="1:28" s="227" customFormat="1" ht="20.25">
      <c r="A349" s="302"/>
      <c r="B349" s="301"/>
      <c r="C349" s="300"/>
      <c r="D349" s="303"/>
      <c r="E349" s="301"/>
      <c r="F349" s="301"/>
      <c r="G349" s="301"/>
      <c r="H349" s="299"/>
      <c r="I349" s="298"/>
      <c r="J349" s="298"/>
      <c r="K349" s="308"/>
      <c r="L349" s="308"/>
      <c r="M349" s="308"/>
      <c r="N349" s="308"/>
      <c r="O349" s="308"/>
      <c r="P349" s="309"/>
      <c r="Q349" s="307"/>
      <c r="R349" s="182" t="str">
        <f ca="1">IF(ISERROR($V349),"",OFFSET('Smelter Look-up'!$C$4,$V349-4,0)&amp;"")</f>
        <v/>
      </c>
      <c r="S349" s="181" t="str">
        <f t="shared" ca="1" si="30"/>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si="31"/>
        <v>0</v>
      </c>
      <c r="AB349" s="228" t="str">
        <f t="shared" si="32"/>
        <v/>
      </c>
    </row>
    <row r="350" spans="1:28" s="227" customFormat="1" ht="20.25">
      <c r="A350" s="302"/>
      <c r="B350" s="301"/>
      <c r="C350" s="300"/>
      <c r="D350" s="303"/>
      <c r="E350" s="301"/>
      <c r="F350" s="301"/>
      <c r="G350" s="301"/>
      <c r="H350" s="299"/>
      <c r="I350" s="298"/>
      <c r="J350" s="298"/>
      <c r="K350" s="308"/>
      <c r="L350" s="308"/>
      <c r="M350" s="308"/>
      <c r="N350" s="308"/>
      <c r="O350" s="308"/>
      <c r="P350" s="309"/>
      <c r="Q350" s="307"/>
      <c r="R350" s="182" t="str">
        <f ca="1">IF(ISERROR($V350),"",OFFSET('Smelter Look-up'!$C$4,$V350-4,0)&amp;"")</f>
        <v/>
      </c>
      <c r="S350" s="181" t="str">
        <f t="shared" ca="1" si="30"/>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si="31"/>
        <v>0</v>
      </c>
      <c r="AB350" s="228" t="str">
        <f t="shared" si="32"/>
        <v/>
      </c>
    </row>
    <row r="351" spans="1:28" s="227" customFormat="1" ht="20.25">
      <c r="A351" s="302"/>
      <c r="B351" s="301"/>
      <c r="C351" s="300"/>
      <c r="D351" s="303"/>
      <c r="E351" s="301"/>
      <c r="F351" s="301"/>
      <c r="G351" s="301"/>
      <c r="H351" s="299"/>
      <c r="I351" s="298"/>
      <c r="J351" s="298"/>
      <c r="K351" s="308"/>
      <c r="L351" s="308"/>
      <c r="M351" s="308"/>
      <c r="N351" s="308"/>
      <c r="O351" s="308"/>
      <c r="P351" s="309"/>
      <c r="Q351" s="307"/>
      <c r="R351" s="182" t="str">
        <f ca="1">IF(ISERROR($V351),"",OFFSET('Smelter Look-up'!$C$4,$V351-4,0)&amp;"")</f>
        <v/>
      </c>
      <c r="S351" s="181" t="str">
        <f t="shared" ca="1" si="30"/>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si="31"/>
        <v>0</v>
      </c>
      <c r="AB351" s="228" t="str">
        <f t="shared" si="32"/>
        <v/>
      </c>
    </row>
    <row r="352" spans="1:28" s="227" customFormat="1" ht="20.25">
      <c r="A352" s="302"/>
      <c r="B352" s="301"/>
      <c r="C352" s="300"/>
      <c r="D352" s="303"/>
      <c r="E352" s="301"/>
      <c r="F352" s="301"/>
      <c r="G352" s="301"/>
      <c r="H352" s="299"/>
      <c r="I352" s="298"/>
      <c r="J352" s="298"/>
      <c r="K352" s="308"/>
      <c r="L352" s="308"/>
      <c r="M352" s="308"/>
      <c r="N352" s="308"/>
      <c r="O352" s="308"/>
      <c r="P352" s="309"/>
      <c r="Q352" s="307"/>
      <c r="R352" s="182" t="str">
        <f ca="1">IF(ISERROR($V352),"",OFFSET('Smelter Look-up'!$C$4,$V352-4,0)&amp;"")</f>
        <v/>
      </c>
      <c r="S352" s="181" t="str">
        <f t="shared" ca="1" si="30"/>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si="31"/>
        <v>0</v>
      </c>
      <c r="AB352" s="228" t="str">
        <f t="shared" si="32"/>
        <v/>
      </c>
    </row>
    <row r="353" spans="1:28" s="227" customFormat="1" ht="20.25">
      <c r="A353" s="302"/>
      <c r="B353" s="301"/>
      <c r="C353" s="300"/>
      <c r="D353" s="303"/>
      <c r="E353" s="301"/>
      <c r="F353" s="301"/>
      <c r="G353" s="301"/>
      <c r="H353" s="299"/>
      <c r="I353" s="298"/>
      <c r="J353" s="298"/>
      <c r="K353" s="308"/>
      <c r="L353" s="308"/>
      <c r="M353" s="308"/>
      <c r="N353" s="308"/>
      <c r="O353" s="308"/>
      <c r="P353" s="309"/>
      <c r="Q353" s="307"/>
      <c r="R353" s="182" t="str">
        <f ca="1">IF(ISERROR($V353),"",OFFSET('Smelter Look-up'!$C$4,$V353-4,0)&amp;"")</f>
        <v/>
      </c>
      <c r="S353" s="181" t="str">
        <f t="shared" ca="1" si="30"/>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si="31"/>
        <v>0</v>
      </c>
      <c r="AB353" s="228" t="str">
        <f t="shared" si="32"/>
        <v/>
      </c>
    </row>
    <row r="354" spans="1:28" s="227" customFormat="1" ht="20.25">
      <c r="A354" s="302"/>
      <c r="B354" s="301"/>
      <c r="C354" s="300"/>
      <c r="D354" s="303"/>
      <c r="E354" s="301"/>
      <c r="F354" s="301"/>
      <c r="G354" s="301"/>
      <c r="H354" s="299"/>
      <c r="I354" s="298"/>
      <c r="J354" s="298"/>
      <c r="K354" s="308"/>
      <c r="L354" s="308"/>
      <c r="M354" s="308"/>
      <c r="N354" s="308"/>
      <c r="O354" s="308"/>
      <c r="P354" s="309"/>
      <c r="Q354" s="307"/>
      <c r="R354" s="182" t="str">
        <f ca="1">IF(ISERROR($V354),"",OFFSET('Smelter Look-up'!$C$4,$V354-4,0)&amp;"")</f>
        <v/>
      </c>
      <c r="S354" s="181" t="str">
        <f t="shared" ca="1" si="30"/>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si="31"/>
        <v>0</v>
      </c>
      <c r="AB354" s="228" t="str">
        <f t="shared" si="32"/>
        <v/>
      </c>
    </row>
    <row r="355" spans="1:28" s="227" customFormat="1" ht="20.25">
      <c r="A355" s="302"/>
      <c r="B355" s="301"/>
      <c r="C355" s="300"/>
      <c r="D355" s="303"/>
      <c r="E355" s="301"/>
      <c r="F355" s="301"/>
      <c r="G355" s="301"/>
      <c r="H355" s="299"/>
      <c r="I355" s="298"/>
      <c r="J355" s="298"/>
      <c r="K355" s="308"/>
      <c r="L355" s="308"/>
      <c r="M355" s="308"/>
      <c r="N355" s="308"/>
      <c r="O355" s="308"/>
      <c r="P355" s="309"/>
      <c r="Q355" s="307"/>
      <c r="R355" s="182" t="str">
        <f ca="1">IF(ISERROR($V355),"",OFFSET('Smelter Look-up'!$C$4,$V355-4,0)&amp;"")</f>
        <v/>
      </c>
      <c r="S355" s="181" t="str">
        <f t="shared" ca="1" si="30"/>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si="31"/>
        <v>0</v>
      </c>
      <c r="AB355" s="228" t="str">
        <f t="shared" si="32"/>
        <v/>
      </c>
    </row>
    <row r="356" spans="1:28" s="227" customFormat="1" ht="20.25">
      <c r="A356" s="302"/>
      <c r="B356" s="301"/>
      <c r="C356" s="300"/>
      <c r="D356" s="303"/>
      <c r="E356" s="301"/>
      <c r="F356" s="301"/>
      <c r="G356" s="301"/>
      <c r="H356" s="299"/>
      <c r="I356" s="298"/>
      <c r="J356" s="298"/>
      <c r="K356" s="308"/>
      <c r="L356" s="308"/>
      <c r="M356" s="308"/>
      <c r="N356" s="308"/>
      <c r="O356" s="308"/>
      <c r="P356" s="309"/>
      <c r="Q356" s="307"/>
      <c r="R356" s="182" t="str">
        <f ca="1">IF(ISERROR($V356),"",OFFSET('Smelter Look-up'!$C$4,$V356-4,0)&amp;"")</f>
        <v/>
      </c>
      <c r="S356" s="181" t="str">
        <f t="shared" ca="1" si="30"/>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si="31"/>
        <v>0</v>
      </c>
      <c r="AB356" s="228" t="str">
        <f t="shared" si="32"/>
        <v/>
      </c>
    </row>
    <row r="357" spans="1:28" s="227" customFormat="1" ht="20.25">
      <c r="A357" s="302"/>
      <c r="B357" s="301"/>
      <c r="C357" s="300"/>
      <c r="D357" s="303"/>
      <c r="E357" s="301"/>
      <c r="F357" s="301"/>
      <c r="G357" s="301"/>
      <c r="H357" s="299"/>
      <c r="I357" s="298"/>
      <c r="J357" s="298"/>
      <c r="K357" s="308"/>
      <c r="L357" s="308"/>
      <c r="M357" s="308"/>
      <c r="N357" s="308"/>
      <c r="O357" s="308"/>
      <c r="P357" s="309"/>
      <c r="Q357" s="307"/>
      <c r="R357" s="182" t="str">
        <f ca="1">IF(ISERROR($V357),"",OFFSET('Smelter Look-up'!$C$4,$V357-4,0)&amp;"")</f>
        <v/>
      </c>
      <c r="S357" s="181" t="str">
        <f t="shared" ca="1" si="30"/>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si="31"/>
        <v>0</v>
      </c>
      <c r="AB357" s="228" t="str">
        <f t="shared" si="32"/>
        <v/>
      </c>
    </row>
    <row r="358" spans="1:28" s="227" customFormat="1" ht="20.25">
      <c r="A358" s="302"/>
      <c r="B358" s="301"/>
      <c r="C358" s="300"/>
      <c r="D358" s="303"/>
      <c r="E358" s="301"/>
      <c r="F358" s="301"/>
      <c r="G358" s="301"/>
      <c r="H358" s="299"/>
      <c r="I358" s="298"/>
      <c r="J358" s="298"/>
      <c r="K358" s="308"/>
      <c r="L358" s="308"/>
      <c r="M358" s="308"/>
      <c r="N358" s="308"/>
      <c r="O358" s="308"/>
      <c r="P358" s="309"/>
      <c r="Q358" s="307"/>
      <c r="R358" s="182" t="str">
        <f ca="1">IF(ISERROR($V358),"",OFFSET('Smelter Look-up'!$C$4,$V358-4,0)&amp;"")</f>
        <v/>
      </c>
      <c r="S358" s="181" t="str">
        <f t="shared" ref="S358" ca="1" si="33">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 si="34">IF(AND(C358="Smelter not listed",OR(LEN(D358)=0,LEN(E358)=0)),1,0)</f>
        <v>0</v>
      </c>
      <c r="AB358" s="228" t="str">
        <f t="shared" ref="AB358" si="35">B358&amp;C358</f>
        <v/>
      </c>
    </row>
    <row r="359" spans="1:28" s="227" customFormat="1" ht="20.25">
      <c r="A359" s="302"/>
      <c r="B359" s="301"/>
      <c r="C359" s="300"/>
      <c r="D359" s="303"/>
      <c r="E359" s="301"/>
      <c r="F359" s="301"/>
      <c r="G359" s="301"/>
      <c r="H359" s="299"/>
      <c r="I359" s="298"/>
      <c r="J359" s="298"/>
      <c r="K359" s="308"/>
      <c r="L359" s="308"/>
      <c r="M359" s="308"/>
      <c r="N359" s="308"/>
      <c r="O359" s="308"/>
      <c r="P359" s="309"/>
      <c r="Q359" s="307"/>
      <c r="R359" s="182" t="str">
        <f ca="1">IF(ISERROR($V359),"",OFFSET('Smelter Look-up'!$C$4,$V359-4,0)&amp;"")</f>
        <v/>
      </c>
      <c r="S359" s="181" t="str">
        <f t="shared" ref="S359:S390" ca="1" si="36">IF(B359="","",IF(ISERROR(MATCH($E359,CL,0)),"Unknown",INDIRECT("'C'!$A$"&amp;MATCH($E359,CL,0)+1)))</f>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ref="X359:X390" si="37">IF(AND(C359="Smelter not listed",OR(LEN(D359)=0,LEN(E359)=0)),1,0)</f>
        <v>0</v>
      </c>
      <c r="AB359" s="228" t="str">
        <f t="shared" ref="AB359:AB390" si="38">B359&amp;C359</f>
        <v/>
      </c>
    </row>
    <row r="360" spans="1:28" s="227" customFormat="1" ht="20.25">
      <c r="A360" s="297"/>
      <c r="B360" s="301"/>
      <c r="C360" s="300"/>
      <c r="D360" s="304"/>
      <c r="E360" s="301"/>
      <c r="F360" s="301"/>
      <c r="G360" s="301"/>
      <c r="H360" s="299"/>
      <c r="I360" s="298"/>
      <c r="J360" s="298"/>
      <c r="K360" s="308"/>
      <c r="L360" s="308"/>
      <c r="M360" s="308"/>
      <c r="N360" s="308"/>
      <c r="O360" s="308"/>
      <c r="P360" s="309"/>
      <c r="Q360" s="307"/>
      <c r="R360" s="182" t="str">
        <f ca="1">IF(ISERROR($V360),"",OFFSET('Smelter Look-up'!$C$4,$V360-4,0)&amp;"")</f>
        <v/>
      </c>
      <c r="S360" s="181" t="str">
        <f t="shared" ca="1" si="36"/>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37"/>
        <v>0</v>
      </c>
      <c r="AB360" s="228" t="str">
        <f t="shared" si="38"/>
        <v/>
      </c>
    </row>
    <row r="361" spans="1:28" s="227" customFormat="1" ht="20.25">
      <c r="A361" s="302"/>
      <c r="B361" s="301"/>
      <c r="C361" s="300"/>
      <c r="D361" s="303"/>
      <c r="E361" s="301"/>
      <c r="F361" s="301"/>
      <c r="G361" s="301"/>
      <c r="H361" s="299"/>
      <c r="I361" s="298"/>
      <c r="J361" s="298"/>
      <c r="K361" s="308"/>
      <c r="L361" s="308"/>
      <c r="M361" s="308"/>
      <c r="N361" s="308"/>
      <c r="O361" s="308"/>
      <c r="P361" s="309"/>
      <c r="Q361" s="307"/>
      <c r="R361" s="182" t="str">
        <f ca="1">IF(ISERROR($V361),"",OFFSET('Smelter Look-up'!$C$4,$V361-4,0)&amp;"")</f>
        <v/>
      </c>
      <c r="S361" s="181" t="str">
        <f t="shared" ca="1" si="36"/>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37"/>
        <v>0</v>
      </c>
      <c r="AB361" s="228" t="str">
        <f t="shared" si="38"/>
        <v/>
      </c>
    </row>
    <row r="362" spans="1:28" s="227" customFormat="1" ht="20.25">
      <c r="A362" s="297"/>
      <c r="B362" s="301"/>
      <c r="C362" s="300"/>
      <c r="D362" s="304"/>
      <c r="E362" s="301"/>
      <c r="F362" s="301"/>
      <c r="G362" s="301"/>
      <c r="H362" s="299"/>
      <c r="I362" s="298"/>
      <c r="J362" s="298"/>
      <c r="K362" s="308"/>
      <c r="L362" s="308"/>
      <c r="M362" s="308"/>
      <c r="N362" s="308"/>
      <c r="O362" s="308"/>
      <c r="P362" s="309"/>
      <c r="Q362" s="307"/>
      <c r="R362" s="182" t="str">
        <f ca="1">IF(ISERROR($V362),"",OFFSET('Smelter Look-up'!$C$4,$V362-4,0)&amp;"")</f>
        <v/>
      </c>
      <c r="S362" s="181" t="str">
        <f t="shared" ca="1" si="36"/>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37"/>
        <v>0</v>
      </c>
      <c r="AB362" s="228" t="str">
        <f t="shared" si="38"/>
        <v/>
      </c>
    </row>
    <row r="363" spans="1:28" s="227" customFormat="1" ht="20.25">
      <c r="A363" s="302"/>
      <c r="B363" s="301"/>
      <c r="C363" s="300"/>
      <c r="D363" s="303"/>
      <c r="E363" s="301"/>
      <c r="F363" s="301"/>
      <c r="G363" s="301"/>
      <c r="H363" s="299"/>
      <c r="I363" s="298"/>
      <c r="J363" s="298"/>
      <c r="K363" s="308"/>
      <c r="L363" s="308"/>
      <c r="M363" s="308"/>
      <c r="N363" s="308"/>
      <c r="O363" s="308"/>
      <c r="P363" s="309"/>
      <c r="Q363" s="307"/>
      <c r="R363" s="182" t="str">
        <f ca="1">IF(ISERROR($V363),"",OFFSET('Smelter Look-up'!$C$4,$V363-4,0)&amp;"")</f>
        <v/>
      </c>
      <c r="S363" s="181" t="str">
        <f t="shared" ca="1" si="36"/>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si="37"/>
        <v>0</v>
      </c>
      <c r="AB363" s="228" t="str">
        <f t="shared" si="38"/>
        <v/>
      </c>
    </row>
    <row r="364" spans="1:28" s="227" customFormat="1" ht="20.25">
      <c r="A364" s="302"/>
      <c r="B364" s="301"/>
      <c r="C364" s="300"/>
      <c r="D364" s="303"/>
      <c r="E364" s="301"/>
      <c r="F364" s="301"/>
      <c r="G364" s="301"/>
      <c r="H364" s="299"/>
      <c r="I364" s="298"/>
      <c r="J364" s="298"/>
      <c r="K364" s="308"/>
      <c r="L364" s="308"/>
      <c r="M364" s="308"/>
      <c r="N364" s="308"/>
      <c r="O364" s="308"/>
      <c r="P364" s="309"/>
      <c r="Q364" s="307"/>
      <c r="R364" s="182" t="str">
        <f ca="1">IF(ISERROR($V364),"",OFFSET('Smelter Look-up'!$C$4,$V364-4,0)&amp;"")</f>
        <v/>
      </c>
      <c r="S364" s="181" t="str">
        <f t="shared" ca="1" si="36"/>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si="37"/>
        <v>0</v>
      </c>
      <c r="AB364" s="228" t="str">
        <f t="shared" si="38"/>
        <v/>
      </c>
    </row>
    <row r="365" spans="1:28" s="227" customFormat="1" ht="20.25">
      <c r="A365" s="302"/>
      <c r="B365" s="301"/>
      <c r="C365" s="300"/>
      <c r="D365" s="303"/>
      <c r="E365" s="301"/>
      <c r="F365" s="301"/>
      <c r="G365" s="301"/>
      <c r="H365" s="299"/>
      <c r="I365" s="298"/>
      <c r="J365" s="298"/>
      <c r="K365" s="308"/>
      <c r="L365" s="308"/>
      <c r="M365" s="308"/>
      <c r="N365" s="308"/>
      <c r="O365" s="308"/>
      <c r="P365" s="309"/>
      <c r="Q365" s="307"/>
      <c r="R365" s="182" t="str">
        <f ca="1">IF(ISERROR($V365),"",OFFSET('Smelter Look-up'!$C$4,$V365-4,0)&amp;"")</f>
        <v/>
      </c>
      <c r="S365" s="181" t="str">
        <f t="shared" ca="1" si="36"/>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si="37"/>
        <v>0</v>
      </c>
      <c r="AB365" s="228" t="str">
        <f t="shared" si="38"/>
        <v/>
      </c>
    </row>
    <row r="366" spans="1:28" s="227" customFormat="1" ht="20.25">
      <c r="A366" s="302"/>
      <c r="B366" s="301"/>
      <c r="C366" s="300"/>
      <c r="D366" s="303"/>
      <c r="E366" s="301"/>
      <c r="F366" s="301"/>
      <c r="G366" s="301"/>
      <c r="H366" s="299"/>
      <c r="I366" s="298"/>
      <c r="J366" s="298"/>
      <c r="K366" s="308"/>
      <c r="L366" s="308"/>
      <c r="M366" s="308"/>
      <c r="N366" s="308"/>
      <c r="O366" s="308"/>
      <c r="P366" s="309"/>
      <c r="Q366" s="307"/>
      <c r="R366" s="182" t="str">
        <f ca="1">IF(ISERROR($V366),"",OFFSET('Smelter Look-up'!$C$4,$V366-4,0)&amp;"")</f>
        <v/>
      </c>
      <c r="S366" s="181" t="str">
        <f t="shared" ca="1" si="36"/>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si="37"/>
        <v>0</v>
      </c>
      <c r="AB366" s="228" t="str">
        <f t="shared" si="38"/>
        <v/>
      </c>
    </row>
    <row r="367" spans="1:28" s="227" customFormat="1" ht="20.25">
      <c r="A367" s="302"/>
      <c r="B367" s="301"/>
      <c r="C367" s="300"/>
      <c r="D367" s="303"/>
      <c r="E367" s="301"/>
      <c r="F367" s="301"/>
      <c r="G367" s="301"/>
      <c r="H367" s="299"/>
      <c r="I367" s="298"/>
      <c r="J367" s="298"/>
      <c r="K367" s="308"/>
      <c r="L367" s="308"/>
      <c r="M367" s="308"/>
      <c r="N367" s="308"/>
      <c r="O367" s="308"/>
      <c r="P367" s="309"/>
      <c r="Q367" s="307"/>
      <c r="R367" s="182" t="str">
        <f ca="1">IF(ISERROR($V367),"",OFFSET('Smelter Look-up'!$C$4,$V367-4,0)&amp;"")</f>
        <v/>
      </c>
      <c r="S367" s="181" t="str">
        <f t="shared" ca="1" si="36"/>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si="37"/>
        <v>0</v>
      </c>
      <c r="AB367" s="228" t="str">
        <f t="shared" si="38"/>
        <v/>
      </c>
    </row>
    <row r="368" spans="1:28" s="227" customFormat="1" ht="20.25">
      <c r="A368" s="302"/>
      <c r="B368" s="301"/>
      <c r="C368" s="300"/>
      <c r="D368" s="303"/>
      <c r="E368" s="301"/>
      <c r="F368" s="301"/>
      <c r="G368" s="301"/>
      <c r="H368" s="299"/>
      <c r="I368" s="298"/>
      <c r="J368" s="298"/>
      <c r="K368" s="308"/>
      <c r="L368" s="308"/>
      <c r="M368" s="308"/>
      <c r="N368" s="308"/>
      <c r="O368" s="308"/>
      <c r="P368" s="309"/>
      <c r="Q368" s="307"/>
      <c r="R368" s="182" t="str">
        <f ca="1">IF(ISERROR($V368),"",OFFSET('Smelter Look-up'!$C$4,$V368-4,0)&amp;"")</f>
        <v/>
      </c>
      <c r="S368" s="181" t="str">
        <f t="shared" ca="1" si="36"/>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si="37"/>
        <v>0</v>
      </c>
      <c r="AB368" s="228" t="str">
        <f t="shared" si="38"/>
        <v/>
      </c>
    </row>
    <row r="369" spans="1:28" s="227" customFormat="1" ht="20.25">
      <c r="A369" s="302"/>
      <c r="B369" s="301"/>
      <c r="C369" s="300"/>
      <c r="D369" s="303"/>
      <c r="E369" s="301"/>
      <c r="F369" s="301"/>
      <c r="G369" s="301"/>
      <c r="H369" s="299"/>
      <c r="I369" s="298"/>
      <c r="J369" s="298"/>
      <c r="K369" s="308"/>
      <c r="L369" s="308"/>
      <c r="M369" s="308"/>
      <c r="N369" s="308"/>
      <c r="O369" s="308"/>
      <c r="P369" s="309"/>
      <c r="Q369" s="307"/>
      <c r="R369" s="182" t="str">
        <f ca="1">IF(ISERROR($V369),"",OFFSET('Smelter Look-up'!$C$4,$V369-4,0)&amp;"")</f>
        <v/>
      </c>
      <c r="S369" s="181" t="str">
        <f t="shared" ca="1" si="36"/>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37"/>
        <v>0</v>
      </c>
      <c r="AB369" s="228" t="str">
        <f t="shared" si="38"/>
        <v/>
      </c>
    </row>
    <row r="370" spans="1:28" s="227" customFormat="1" ht="20.25">
      <c r="A370" s="302"/>
      <c r="B370" s="301"/>
      <c r="C370" s="300"/>
      <c r="D370" s="303"/>
      <c r="E370" s="301"/>
      <c r="F370" s="301"/>
      <c r="G370" s="301"/>
      <c r="H370" s="299"/>
      <c r="I370" s="298"/>
      <c r="J370" s="298"/>
      <c r="K370" s="308"/>
      <c r="L370" s="308"/>
      <c r="M370" s="308"/>
      <c r="N370" s="308"/>
      <c r="O370" s="308"/>
      <c r="P370" s="309"/>
      <c r="Q370" s="307"/>
      <c r="R370" s="182" t="str">
        <f ca="1">IF(ISERROR($V370),"",OFFSET('Smelter Look-up'!$C$4,$V370-4,0)&amp;"")</f>
        <v/>
      </c>
      <c r="S370" s="181" t="str">
        <f t="shared" ca="1" si="36"/>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si="37"/>
        <v>0</v>
      </c>
      <c r="AB370" s="228" t="str">
        <f t="shared" si="38"/>
        <v/>
      </c>
    </row>
    <row r="371" spans="1:28" s="227" customFormat="1" ht="20.25">
      <c r="A371" s="302"/>
      <c r="B371" s="301"/>
      <c r="C371" s="300"/>
      <c r="D371" s="303"/>
      <c r="E371" s="301"/>
      <c r="F371" s="301"/>
      <c r="G371" s="301"/>
      <c r="H371" s="299"/>
      <c r="I371" s="298"/>
      <c r="J371" s="298"/>
      <c r="K371" s="308"/>
      <c r="L371" s="308"/>
      <c r="M371" s="308"/>
      <c r="N371" s="308"/>
      <c r="O371" s="308"/>
      <c r="P371" s="309"/>
      <c r="Q371" s="307"/>
      <c r="R371" s="182" t="str">
        <f ca="1">IF(ISERROR($V371),"",OFFSET('Smelter Look-up'!$C$4,$V371-4,0)&amp;"")</f>
        <v/>
      </c>
      <c r="S371" s="181" t="str">
        <f t="shared" ca="1" si="36"/>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si="37"/>
        <v>0</v>
      </c>
      <c r="AB371" s="228" t="str">
        <f t="shared" si="38"/>
        <v/>
      </c>
    </row>
    <row r="372" spans="1:28" s="227" customFormat="1" ht="20.25">
      <c r="A372" s="302"/>
      <c r="B372" s="301"/>
      <c r="C372" s="300"/>
      <c r="D372" s="303"/>
      <c r="E372" s="301"/>
      <c r="F372" s="301"/>
      <c r="G372" s="301"/>
      <c r="H372" s="299"/>
      <c r="I372" s="298"/>
      <c r="J372" s="298"/>
      <c r="K372" s="308"/>
      <c r="L372" s="308"/>
      <c r="M372" s="308"/>
      <c r="N372" s="308"/>
      <c r="O372" s="308"/>
      <c r="P372" s="309"/>
      <c r="Q372" s="307"/>
      <c r="R372" s="182" t="str">
        <f ca="1">IF(ISERROR($V372),"",OFFSET('Smelter Look-up'!$C$4,$V372-4,0)&amp;"")</f>
        <v/>
      </c>
      <c r="S372" s="181" t="str">
        <f t="shared" ca="1" si="36"/>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si="37"/>
        <v>0</v>
      </c>
      <c r="AB372" s="228" t="str">
        <f t="shared" si="38"/>
        <v/>
      </c>
    </row>
    <row r="373" spans="1:28" s="227" customFormat="1" ht="20.25">
      <c r="A373" s="302"/>
      <c r="B373" s="301"/>
      <c r="C373" s="300"/>
      <c r="D373" s="303"/>
      <c r="E373" s="301"/>
      <c r="F373" s="301"/>
      <c r="G373" s="301"/>
      <c r="H373" s="299"/>
      <c r="I373" s="298"/>
      <c r="J373" s="298"/>
      <c r="K373" s="308"/>
      <c r="L373" s="308"/>
      <c r="M373" s="308"/>
      <c r="N373" s="308"/>
      <c r="O373" s="308"/>
      <c r="P373" s="309"/>
      <c r="Q373" s="307"/>
      <c r="R373" s="182" t="str">
        <f ca="1">IF(ISERROR($V373),"",OFFSET('Smelter Look-up'!$C$4,$V373-4,0)&amp;"")</f>
        <v/>
      </c>
      <c r="S373" s="181" t="str">
        <f t="shared" ca="1" si="36"/>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si="37"/>
        <v>0</v>
      </c>
      <c r="AB373" s="228" t="str">
        <f t="shared" si="38"/>
        <v/>
      </c>
    </row>
    <row r="374" spans="1:28" s="227" customFormat="1" ht="20.25">
      <c r="A374" s="302"/>
      <c r="B374" s="301"/>
      <c r="C374" s="300"/>
      <c r="D374" s="303"/>
      <c r="E374" s="301"/>
      <c r="F374" s="301"/>
      <c r="G374" s="301"/>
      <c r="H374" s="299"/>
      <c r="I374" s="298"/>
      <c r="J374" s="298"/>
      <c r="K374" s="308"/>
      <c r="L374" s="308"/>
      <c r="M374" s="308"/>
      <c r="N374" s="308"/>
      <c r="O374" s="308"/>
      <c r="P374" s="309"/>
      <c r="Q374" s="307"/>
      <c r="R374" s="182" t="str">
        <f ca="1">IF(ISERROR($V374),"",OFFSET('Smelter Look-up'!$C$4,$V374-4,0)&amp;"")</f>
        <v/>
      </c>
      <c r="S374" s="181" t="str">
        <f t="shared" ca="1" si="36"/>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37"/>
        <v>0</v>
      </c>
      <c r="AB374" s="228" t="str">
        <f t="shared" si="38"/>
        <v/>
      </c>
    </row>
    <row r="375" spans="1:28" s="227" customFormat="1" ht="20.25">
      <c r="A375" s="302"/>
      <c r="B375" s="301"/>
      <c r="C375" s="300"/>
      <c r="D375" s="303"/>
      <c r="E375" s="301"/>
      <c r="F375" s="301"/>
      <c r="G375" s="301"/>
      <c r="H375" s="299"/>
      <c r="I375" s="298"/>
      <c r="J375" s="298"/>
      <c r="K375" s="308"/>
      <c r="L375" s="308"/>
      <c r="M375" s="308"/>
      <c r="N375" s="308"/>
      <c r="O375" s="308"/>
      <c r="P375" s="309"/>
      <c r="Q375" s="307"/>
      <c r="R375" s="182" t="str">
        <f ca="1">IF(ISERROR($V375),"",OFFSET('Smelter Look-up'!$C$4,$V375-4,0)&amp;"")</f>
        <v/>
      </c>
      <c r="S375" s="181" t="str">
        <f t="shared" ca="1" si="36"/>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37"/>
        <v>0</v>
      </c>
      <c r="AB375" s="228" t="str">
        <f t="shared" si="38"/>
        <v/>
      </c>
    </row>
    <row r="376" spans="1:28" s="227" customFormat="1" ht="20.25">
      <c r="A376" s="302"/>
      <c r="B376" s="301"/>
      <c r="C376" s="300"/>
      <c r="D376" s="303"/>
      <c r="E376" s="301"/>
      <c r="F376" s="301"/>
      <c r="G376" s="301"/>
      <c r="H376" s="299"/>
      <c r="I376" s="298"/>
      <c r="J376" s="298"/>
      <c r="K376" s="308"/>
      <c r="L376" s="308"/>
      <c r="M376" s="308"/>
      <c r="N376" s="308"/>
      <c r="O376" s="308"/>
      <c r="P376" s="309"/>
      <c r="Q376" s="307"/>
      <c r="R376" s="182" t="str">
        <f ca="1">IF(ISERROR($V376),"",OFFSET('Smelter Look-up'!$C$4,$V376-4,0)&amp;"")</f>
        <v/>
      </c>
      <c r="S376" s="181" t="str">
        <f t="shared" ca="1" si="36"/>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si="37"/>
        <v>0</v>
      </c>
      <c r="AB376" s="228" t="str">
        <f t="shared" si="38"/>
        <v/>
      </c>
    </row>
    <row r="377" spans="1:28" s="227" customFormat="1" ht="20.25">
      <c r="A377" s="302"/>
      <c r="B377" s="301"/>
      <c r="C377" s="300"/>
      <c r="D377" s="303"/>
      <c r="E377" s="301"/>
      <c r="F377" s="301"/>
      <c r="G377" s="301"/>
      <c r="H377" s="299"/>
      <c r="I377" s="298"/>
      <c r="J377" s="298"/>
      <c r="K377" s="308"/>
      <c r="L377" s="308"/>
      <c r="M377" s="308"/>
      <c r="N377" s="308"/>
      <c r="O377" s="308"/>
      <c r="P377" s="309"/>
      <c r="Q377" s="307"/>
      <c r="R377" s="182" t="str">
        <f ca="1">IF(ISERROR($V377),"",OFFSET('Smelter Look-up'!$C$4,$V377-4,0)&amp;"")</f>
        <v/>
      </c>
      <c r="S377" s="181" t="str">
        <f t="shared" ca="1" si="36"/>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si="37"/>
        <v>0</v>
      </c>
      <c r="AB377" s="228" t="str">
        <f t="shared" si="38"/>
        <v/>
      </c>
    </row>
    <row r="378" spans="1:28" s="227" customFormat="1" ht="20.25">
      <c r="A378" s="302"/>
      <c r="B378" s="301"/>
      <c r="C378" s="300"/>
      <c r="D378" s="303"/>
      <c r="E378" s="301"/>
      <c r="F378" s="301"/>
      <c r="G378" s="301"/>
      <c r="H378" s="299"/>
      <c r="I378" s="298"/>
      <c r="J378" s="298"/>
      <c r="K378" s="308"/>
      <c r="L378" s="308"/>
      <c r="M378" s="308"/>
      <c r="N378" s="308"/>
      <c r="O378" s="308"/>
      <c r="P378" s="309"/>
      <c r="Q378" s="307"/>
      <c r="R378" s="182" t="str">
        <f ca="1">IF(ISERROR($V378),"",OFFSET('Smelter Look-up'!$C$4,$V378-4,0)&amp;"")</f>
        <v/>
      </c>
      <c r="S378" s="181" t="str">
        <f t="shared" ca="1" si="36"/>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si="37"/>
        <v>0</v>
      </c>
      <c r="AB378" s="228" t="str">
        <f t="shared" si="38"/>
        <v/>
      </c>
    </row>
    <row r="379" spans="1:28" s="227" customFormat="1" ht="20.25">
      <c r="A379" s="302"/>
      <c r="B379" s="301"/>
      <c r="C379" s="300"/>
      <c r="D379" s="303"/>
      <c r="E379" s="301"/>
      <c r="F379" s="301"/>
      <c r="G379" s="301"/>
      <c r="H379" s="299"/>
      <c r="I379" s="298"/>
      <c r="J379" s="298"/>
      <c r="K379" s="308"/>
      <c r="L379" s="308"/>
      <c r="M379" s="308"/>
      <c r="N379" s="308"/>
      <c r="O379" s="308"/>
      <c r="P379" s="309"/>
      <c r="Q379" s="307"/>
      <c r="R379" s="182" t="str">
        <f ca="1">IF(ISERROR($V379),"",OFFSET('Smelter Look-up'!$C$4,$V379-4,0)&amp;"")</f>
        <v/>
      </c>
      <c r="S379" s="181" t="str">
        <f t="shared" ca="1" si="36"/>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si="37"/>
        <v>0</v>
      </c>
      <c r="AB379" s="228" t="str">
        <f t="shared" si="38"/>
        <v/>
      </c>
    </row>
    <row r="380" spans="1:28" s="227" customFormat="1" ht="20.25">
      <c r="A380" s="302"/>
      <c r="B380" s="301"/>
      <c r="C380" s="300"/>
      <c r="D380" s="303"/>
      <c r="E380" s="301"/>
      <c r="F380" s="301"/>
      <c r="G380" s="301"/>
      <c r="H380" s="299"/>
      <c r="I380" s="298"/>
      <c r="J380" s="298"/>
      <c r="K380" s="308"/>
      <c r="L380" s="308"/>
      <c r="M380" s="308"/>
      <c r="N380" s="308"/>
      <c r="O380" s="308"/>
      <c r="P380" s="309"/>
      <c r="Q380" s="307"/>
      <c r="R380" s="182" t="str">
        <f ca="1">IF(ISERROR($V380),"",OFFSET('Smelter Look-up'!$C$4,$V380-4,0)&amp;"")</f>
        <v/>
      </c>
      <c r="S380" s="181" t="str">
        <f t="shared" ca="1" si="36"/>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si="37"/>
        <v>0</v>
      </c>
      <c r="AB380" s="228" t="str">
        <f t="shared" si="38"/>
        <v/>
      </c>
    </row>
    <row r="381" spans="1:28" s="227" customFormat="1" ht="20.25">
      <c r="A381" s="302"/>
      <c r="B381" s="301"/>
      <c r="C381" s="300"/>
      <c r="D381" s="303"/>
      <c r="E381" s="301"/>
      <c r="F381" s="301"/>
      <c r="G381" s="301"/>
      <c r="H381" s="299"/>
      <c r="I381" s="298"/>
      <c r="J381" s="298"/>
      <c r="K381" s="308"/>
      <c r="L381" s="308"/>
      <c r="M381" s="308"/>
      <c r="N381" s="308"/>
      <c r="O381" s="308"/>
      <c r="P381" s="309"/>
      <c r="Q381" s="307"/>
      <c r="R381" s="182" t="str">
        <f ca="1">IF(ISERROR($V381),"",OFFSET('Smelter Look-up'!$C$4,$V381-4,0)&amp;"")</f>
        <v/>
      </c>
      <c r="S381" s="181" t="str">
        <f t="shared" ca="1" si="36"/>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si="37"/>
        <v>0</v>
      </c>
      <c r="AB381" s="228" t="str">
        <f t="shared" si="38"/>
        <v/>
      </c>
    </row>
    <row r="382" spans="1:28" s="227" customFormat="1" ht="20.25">
      <c r="A382" s="297"/>
      <c r="B382" s="301"/>
      <c r="C382" s="300"/>
      <c r="D382" s="304"/>
      <c r="E382" s="301"/>
      <c r="F382" s="301"/>
      <c r="G382" s="301"/>
      <c r="H382" s="299"/>
      <c r="I382" s="298"/>
      <c r="J382" s="298"/>
      <c r="K382" s="308"/>
      <c r="L382" s="308"/>
      <c r="M382" s="308"/>
      <c r="N382" s="308"/>
      <c r="O382" s="308"/>
      <c r="P382" s="309"/>
      <c r="Q382" s="307"/>
      <c r="R382" s="182" t="str">
        <f ca="1">IF(ISERROR($V382),"",OFFSET('Smelter Look-up'!$C$4,$V382-4,0)&amp;"")</f>
        <v/>
      </c>
      <c r="S382" s="181" t="str">
        <f t="shared" ca="1" si="36"/>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37"/>
        <v>0</v>
      </c>
      <c r="AB382" s="228" t="str">
        <f t="shared" si="38"/>
        <v/>
      </c>
    </row>
    <row r="383" spans="1:28" s="227" customFormat="1" ht="20.25">
      <c r="A383" s="302"/>
      <c r="B383" s="301"/>
      <c r="C383" s="300"/>
      <c r="D383" s="303"/>
      <c r="E383" s="301"/>
      <c r="F383" s="301"/>
      <c r="G383" s="301"/>
      <c r="H383" s="299"/>
      <c r="I383" s="298"/>
      <c r="J383" s="298"/>
      <c r="K383" s="308"/>
      <c r="L383" s="308"/>
      <c r="M383" s="308"/>
      <c r="N383" s="308"/>
      <c r="O383" s="308"/>
      <c r="P383" s="309"/>
      <c r="Q383" s="307"/>
      <c r="R383" s="182" t="str">
        <f ca="1">IF(ISERROR($V383),"",OFFSET('Smelter Look-up'!$C$4,$V383-4,0)&amp;"")</f>
        <v/>
      </c>
      <c r="S383" s="181" t="str">
        <f t="shared" ca="1" si="36"/>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37"/>
        <v>0</v>
      </c>
      <c r="AB383" s="228" t="str">
        <f t="shared" si="38"/>
        <v/>
      </c>
    </row>
    <row r="384" spans="1:28" s="227" customFormat="1" ht="20.25">
      <c r="A384" s="302"/>
      <c r="B384" s="301"/>
      <c r="C384" s="300"/>
      <c r="D384" s="303"/>
      <c r="E384" s="301"/>
      <c r="F384" s="301"/>
      <c r="G384" s="301"/>
      <c r="H384" s="299"/>
      <c r="I384" s="298"/>
      <c r="J384" s="298"/>
      <c r="K384" s="308"/>
      <c r="L384" s="308"/>
      <c r="M384" s="308"/>
      <c r="N384" s="308"/>
      <c r="O384" s="308"/>
      <c r="P384" s="309"/>
      <c r="Q384" s="307"/>
      <c r="R384" s="182" t="str">
        <f ca="1">IF(ISERROR($V384),"",OFFSET('Smelter Look-up'!$C$4,$V384-4,0)&amp;"")</f>
        <v/>
      </c>
      <c r="S384" s="181" t="str">
        <f t="shared" ca="1" si="36"/>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si="37"/>
        <v>0</v>
      </c>
      <c r="AB384" s="228" t="str">
        <f t="shared" si="38"/>
        <v/>
      </c>
    </row>
    <row r="385" spans="1:28" s="227" customFormat="1" ht="20.25">
      <c r="A385" s="302"/>
      <c r="B385" s="301"/>
      <c r="C385" s="300"/>
      <c r="D385" s="303"/>
      <c r="E385" s="301"/>
      <c r="F385" s="301"/>
      <c r="G385" s="301"/>
      <c r="H385" s="299"/>
      <c r="I385" s="298"/>
      <c r="J385" s="298"/>
      <c r="K385" s="308"/>
      <c r="L385" s="308"/>
      <c r="M385" s="308"/>
      <c r="N385" s="308"/>
      <c r="O385" s="308"/>
      <c r="P385" s="309"/>
      <c r="Q385" s="307"/>
      <c r="R385" s="182" t="str">
        <f ca="1">IF(ISERROR($V385),"",OFFSET('Smelter Look-up'!$C$4,$V385-4,0)&amp;"")</f>
        <v/>
      </c>
      <c r="S385" s="181" t="str">
        <f t="shared" ca="1" si="36"/>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37"/>
        <v>0</v>
      </c>
      <c r="AB385" s="228" t="str">
        <f t="shared" si="38"/>
        <v/>
      </c>
    </row>
    <row r="386" spans="1:28" s="227" customFormat="1" ht="20.25">
      <c r="A386" s="302"/>
      <c r="B386" s="301"/>
      <c r="C386" s="300"/>
      <c r="D386" s="303"/>
      <c r="E386" s="301"/>
      <c r="F386" s="301"/>
      <c r="G386" s="301"/>
      <c r="H386" s="299"/>
      <c r="I386" s="298"/>
      <c r="J386" s="298"/>
      <c r="K386" s="308"/>
      <c r="L386" s="308"/>
      <c r="M386" s="308"/>
      <c r="N386" s="308"/>
      <c r="O386" s="308"/>
      <c r="P386" s="309"/>
      <c r="Q386" s="307"/>
      <c r="R386" s="182" t="str">
        <f ca="1">IF(ISERROR($V386),"",OFFSET('Smelter Look-up'!$C$4,$V386-4,0)&amp;"")</f>
        <v/>
      </c>
      <c r="S386" s="181" t="str">
        <f t="shared" ca="1" si="36"/>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si="37"/>
        <v>0</v>
      </c>
      <c r="AB386" s="228" t="str">
        <f t="shared" si="38"/>
        <v/>
      </c>
    </row>
    <row r="387" spans="1:28" s="227" customFormat="1" ht="20.25">
      <c r="A387" s="302"/>
      <c r="B387" s="301"/>
      <c r="C387" s="300"/>
      <c r="D387" s="303"/>
      <c r="E387" s="301"/>
      <c r="F387" s="301"/>
      <c r="G387" s="301"/>
      <c r="H387" s="299"/>
      <c r="I387" s="298"/>
      <c r="J387" s="298"/>
      <c r="K387" s="308"/>
      <c r="L387" s="308"/>
      <c r="M387" s="308"/>
      <c r="N387" s="308"/>
      <c r="O387" s="308"/>
      <c r="P387" s="309"/>
      <c r="Q387" s="307"/>
      <c r="R387" s="182" t="str">
        <f ca="1">IF(ISERROR($V387),"",OFFSET('Smelter Look-up'!$C$4,$V387-4,0)&amp;"")</f>
        <v/>
      </c>
      <c r="S387" s="181" t="str">
        <f t="shared" ca="1" si="36"/>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37"/>
        <v>0</v>
      </c>
      <c r="AB387" s="228" t="str">
        <f t="shared" si="38"/>
        <v/>
      </c>
    </row>
    <row r="388" spans="1:28" s="227" customFormat="1" ht="20.25">
      <c r="A388" s="297"/>
      <c r="B388" s="301"/>
      <c r="C388" s="300"/>
      <c r="D388" s="304"/>
      <c r="E388" s="301"/>
      <c r="F388" s="301"/>
      <c r="G388" s="301"/>
      <c r="H388" s="299"/>
      <c r="I388" s="298"/>
      <c r="J388" s="298"/>
      <c r="K388" s="308"/>
      <c r="L388" s="308"/>
      <c r="M388" s="308"/>
      <c r="N388" s="308"/>
      <c r="O388" s="308"/>
      <c r="P388" s="309"/>
      <c r="Q388" s="307"/>
      <c r="R388" s="182" t="str">
        <f ca="1">IF(ISERROR($V388),"",OFFSET('Smelter Look-up'!$C$4,$V388-4,0)&amp;"")</f>
        <v/>
      </c>
      <c r="S388" s="181" t="str">
        <f t="shared" ca="1" si="36"/>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si="37"/>
        <v>0</v>
      </c>
      <c r="AB388" s="228" t="str">
        <f t="shared" si="38"/>
        <v/>
      </c>
    </row>
    <row r="389" spans="1:28" s="227" customFormat="1" ht="20.25">
      <c r="A389" s="302"/>
      <c r="B389" s="301"/>
      <c r="C389" s="300"/>
      <c r="D389" s="303"/>
      <c r="E389" s="301"/>
      <c r="F389" s="301"/>
      <c r="G389" s="301"/>
      <c r="H389" s="299"/>
      <c r="I389" s="298"/>
      <c r="J389" s="298"/>
      <c r="K389" s="308"/>
      <c r="L389" s="308"/>
      <c r="M389" s="308"/>
      <c r="N389" s="308"/>
      <c r="O389" s="308"/>
      <c r="P389" s="309"/>
      <c r="Q389" s="307"/>
      <c r="R389" s="182" t="str">
        <f ca="1">IF(ISERROR($V389),"",OFFSET('Smelter Look-up'!$C$4,$V389-4,0)&amp;"")</f>
        <v/>
      </c>
      <c r="S389" s="181" t="str">
        <f t="shared" ca="1" si="36"/>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si="37"/>
        <v>0</v>
      </c>
      <c r="AB389" s="228" t="str">
        <f t="shared" si="38"/>
        <v/>
      </c>
    </row>
    <row r="390" spans="1:28" s="227" customFormat="1" ht="20.25">
      <c r="A390" s="302"/>
      <c r="B390" s="301"/>
      <c r="C390" s="300"/>
      <c r="D390" s="303"/>
      <c r="E390" s="301"/>
      <c r="F390" s="301"/>
      <c r="G390" s="301"/>
      <c r="H390" s="299"/>
      <c r="I390" s="298"/>
      <c r="J390" s="298"/>
      <c r="K390" s="308"/>
      <c r="L390" s="308"/>
      <c r="M390" s="308"/>
      <c r="N390" s="308"/>
      <c r="O390" s="308"/>
      <c r="P390" s="309"/>
      <c r="Q390" s="307"/>
      <c r="R390" s="182" t="str">
        <f ca="1">IF(ISERROR($V390),"",OFFSET('Smelter Look-up'!$C$4,$V390-4,0)&amp;"")</f>
        <v/>
      </c>
      <c r="S390" s="181" t="str">
        <f t="shared" ca="1" si="36"/>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si="37"/>
        <v>0</v>
      </c>
      <c r="AB390" s="228" t="str">
        <f t="shared" si="38"/>
        <v/>
      </c>
    </row>
    <row r="391" spans="1:28" s="227" customFormat="1" ht="20.25">
      <c r="A391" s="302"/>
      <c r="B391" s="301"/>
      <c r="C391" s="300"/>
      <c r="D391" s="303"/>
      <c r="E391" s="301"/>
      <c r="F391" s="301"/>
      <c r="G391" s="301"/>
      <c r="H391" s="299"/>
      <c r="I391" s="298"/>
      <c r="J391" s="298"/>
      <c r="K391" s="308"/>
      <c r="L391" s="308"/>
      <c r="M391" s="308"/>
      <c r="N391" s="308"/>
      <c r="O391" s="308"/>
      <c r="P391" s="309"/>
      <c r="Q391" s="307"/>
      <c r="R391" s="182" t="str">
        <f ca="1">IF(ISERROR($V391),"",OFFSET('Smelter Look-up'!$C$4,$V391-4,0)&amp;"")</f>
        <v/>
      </c>
      <c r="S391" s="181" t="str">
        <f t="shared" ref="S391:S421" ca="1" si="39">IF(B391="","",IF(ISERROR(MATCH($E391,CL,0)),"Unknown",INDIRECT("'C'!$A$"&amp;MATCH($E391,CL,0)+1)))</f>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ref="X391:X421" si="40">IF(AND(C391="Smelter not listed",OR(LEN(D391)=0,LEN(E391)=0)),1,0)</f>
        <v>0</v>
      </c>
      <c r="AB391" s="228" t="str">
        <f t="shared" ref="AB391:AB421" si="41">B391&amp;C391</f>
        <v/>
      </c>
    </row>
    <row r="392" spans="1:28" s="227" customFormat="1" ht="20.25">
      <c r="A392" s="302"/>
      <c r="B392" s="301"/>
      <c r="C392" s="300"/>
      <c r="D392" s="303"/>
      <c r="E392" s="301"/>
      <c r="F392" s="301"/>
      <c r="G392" s="301"/>
      <c r="H392" s="299"/>
      <c r="I392" s="298"/>
      <c r="J392" s="298"/>
      <c r="K392" s="308"/>
      <c r="L392" s="308"/>
      <c r="M392" s="308"/>
      <c r="N392" s="308"/>
      <c r="O392" s="308"/>
      <c r="P392" s="309"/>
      <c r="Q392" s="307"/>
      <c r="R392" s="182" t="str">
        <f ca="1">IF(ISERROR($V392),"",OFFSET('Smelter Look-up'!$C$4,$V392-4,0)&amp;"")</f>
        <v/>
      </c>
      <c r="S392" s="181" t="str">
        <f t="shared" ca="1" si="39"/>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si="40"/>
        <v>0</v>
      </c>
      <c r="AB392" s="228" t="str">
        <f t="shared" si="41"/>
        <v/>
      </c>
    </row>
    <row r="393" spans="1:28" s="227" customFormat="1" ht="20.25">
      <c r="A393" s="302"/>
      <c r="B393" s="301"/>
      <c r="C393" s="300"/>
      <c r="D393" s="303"/>
      <c r="E393" s="301"/>
      <c r="F393" s="301"/>
      <c r="G393" s="301"/>
      <c r="H393" s="299"/>
      <c r="I393" s="298"/>
      <c r="J393" s="298"/>
      <c r="K393" s="308"/>
      <c r="L393" s="308"/>
      <c r="M393" s="308"/>
      <c r="N393" s="308"/>
      <c r="O393" s="308"/>
      <c r="P393" s="309"/>
      <c r="Q393" s="307"/>
      <c r="R393" s="182" t="str">
        <f ca="1">IF(ISERROR($V393),"",OFFSET('Smelter Look-up'!$C$4,$V393-4,0)&amp;"")</f>
        <v/>
      </c>
      <c r="S393" s="181" t="str">
        <f t="shared" ca="1" si="39"/>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si="40"/>
        <v>0</v>
      </c>
      <c r="AB393" s="228" t="str">
        <f t="shared" si="41"/>
        <v/>
      </c>
    </row>
    <row r="394" spans="1:28" s="227" customFormat="1" ht="20.25">
      <c r="A394" s="302"/>
      <c r="B394" s="301"/>
      <c r="C394" s="300"/>
      <c r="D394" s="303"/>
      <c r="E394" s="301"/>
      <c r="F394" s="301"/>
      <c r="G394" s="301"/>
      <c r="H394" s="299"/>
      <c r="I394" s="298"/>
      <c r="J394" s="298"/>
      <c r="K394" s="308"/>
      <c r="L394" s="308"/>
      <c r="M394" s="308"/>
      <c r="N394" s="308"/>
      <c r="O394" s="308"/>
      <c r="P394" s="309"/>
      <c r="Q394" s="307"/>
      <c r="R394" s="182" t="str">
        <f ca="1">IF(ISERROR($V394),"",OFFSET('Smelter Look-up'!$C$4,$V394-4,0)&amp;"")</f>
        <v/>
      </c>
      <c r="S394" s="181" t="str">
        <f t="shared" ca="1" si="39"/>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40"/>
        <v>0</v>
      </c>
      <c r="AB394" s="228" t="str">
        <f t="shared" si="41"/>
        <v/>
      </c>
    </row>
    <row r="395" spans="1:28" s="227" customFormat="1" ht="20.25">
      <c r="A395" s="302"/>
      <c r="B395" s="301"/>
      <c r="C395" s="300"/>
      <c r="D395" s="303"/>
      <c r="E395" s="301"/>
      <c r="F395" s="301"/>
      <c r="G395" s="301"/>
      <c r="H395" s="299"/>
      <c r="I395" s="298"/>
      <c r="J395" s="298"/>
      <c r="K395" s="308"/>
      <c r="L395" s="308"/>
      <c r="M395" s="308"/>
      <c r="N395" s="308"/>
      <c r="O395" s="308"/>
      <c r="P395" s="309"/>
      <c r="Q395" s="307"/>
      <c r="R395" s="182" t="str">
        <f ca="1">IF(ISERROR($V395),"",OFFSET('Smelter Look-up'!$C$4,$V395-4,0)&amp;"")</f>
        <v/>
      </c>
      <c r="S395" s="181" t="str">
        <f t="shared" ca="1" si="39"/>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si="40"/>
        <v>0</v>
      </c>
      <c r="AB395" s="228" t="str">
        <f t="shared" si="41"/>
        <v/>
      </c>
    </row>
    <row r="396" spans="1:28" s="227" customFormat="1" ht="20.25">
      <c r="A396" s="302"/>
      <c r="B396" s="301"/>
      <c r="C396" s="300"/>
      <c r="D396" s="303"/>
      <c r="E396" s="301"/>
      <c r="F396" s="301"/>
      <c r="G396" s="301"/>
      <c r="H396" s="299"/>
      <c r="I396" s="298"/>
      <c r="J396" s="298"/>
      <c r="K396" s="308"/>
      <c r="L396" s="308"/>
      <c r="M396" s="308"/>
      <c r="N396" s="308"/>
      <c r="O396" s="308"/>
      <c r="P396" s="309"/>
      <c r="Q396" s="307"/>
      <c r="R396" s="182" t="str">
        <f ca="1">IF(ISERROR($V396),"",OFFSET('Smelter Look-up'!$C$4,$V396-4,0)&amp;"")</f>
        <v/>
      </c>
      <c r="S396" s="181" t="str">
        <f t="shared" ca="1" si="39"/>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si="40"/>
        <v>0</v>
      </c>
      <c r="AB396" s="228" t="str">
        <f t="shared" si="41"/>
        <v/>
      </c>
    </row>
    <row r="397" spans="1:28" s="227" customFormat="1" ht="20.25">
      <c r="A397" s="297"/>
      <c r="B397" s="301"/>
      <c r="C397" s="300"/>
      <c r="D397" s="304"/>
      <c r="E397" s="301"/>
      <c r="F397" s="301"/>
      <c r="G397" s="301"/>
      <c r="H397" s="299"/>
      <c r="I397" s="298"/>
      <c r="J397" s="298"/>
      <c r="K397" s="308"/>
      <c r="L397" s="308"/>
      <c r="M397" s="308"/>
      <c r="N397" s="308"/>
      <c r="O397" s="308"/>
      <c r="P397" s="309"/>
      <c r="Q397" s="307"/>
      <c r="R397" s="182" t="str">
        <f ca="1">IF(ISERROR($V397),"",OFFSET('Smelter Look-up'!$C$4,$V397-4,0)&amp;"")</f>
        <v/>
      </c>
      <c r="S397" s="181" t="str">
        <f t="shared" ca="1" si="39"/>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40"/>
        <v>0</v>
      </c>
      <c r="AB397" s="228" t="str">
        <f t="shared" si="41"/>
        <v/>
      </c>
    </row>
    <row r="398" spans="1:28" s="227" customFormat="1" ht="20.25">
      <c r="A398" s="302"/>
      <c r="B398" s="301"/>
      <c r="C398" s="300"/>
      <c r="D398" s="303"/>
      <c r="E398" s="301"/>
      <c r="F398" s="301"/>
      <c r="G398" s="301"/>
      <c r="H398" s="299"/>
      <c r="I398" s="298"/>
      <c r="J398" s="298"/>
      <c r="K398" s="308"/>
      <c r="L398" s="308"/>
      <c r="M398" s="308"/>
      <c r="N398" s="308"/>
      <c r="O398" s="308"/>
      <c r="P398" s="309"/>
      <c r="Q398" s="307"/>
      <c r="R398" s="182" t="str">
        <f ca="1">IF(ISERROR($V398),"",OFFSET('Smelter Look-up'!$C$4,$V398-4,0)&amp;"")</f>
        <v/>
      </c>
      <c r="S398" s="181" t="str">
        <f t="shared" ca="1" si="39"/>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40"/>
        <v>0</v>
      </c>
      <c r="AB398" s="228" t="str">
        <f t="shared" si="41"/>
        <v/>
      </c>
    </row>
    <row r="399" spans="1:28" s="227" customFormat="1" ht="20.25">
      <c r="A399" s="302"/>
      <c r="B399" s="301"/>
      <c r="C399" s="300"/>
      <c r="D399" s="303"/>
      <c r="E399" s="301"/>
      <c r="F399" s="301"/>
      <c r="G399" s="301"/>
      <c r="H399" s="299"/>
      <c r="I399" s="298"/>
      <c r="J399" s="298"/>
      <c r="K399" s="308"/>
      <c r="L399" s="308"/>
      <c r="M399" s="308"/>
      <c r="N399" s="308"/>
      <c r="O399" s="308"/>
      <c r="P399" s="309"/>
      <c r="Q399" s="307"/>
      <c r="R399" s="182" t="str">
        <f ca="1">IF(ISERROR($V399),"",OFFSET('Smelter Look-up'!$C$4,$V399-4,0)&amp;"")</f>
        <v/>
      </c>
      <c r="S399" s="181" t="str">
        <f t="shared" ca="1" si="39"/>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40"/>
        <v>0</v>
      </c>
      <c r="AB399" s="228" t="str">
        <f t="shared" si="41"/>
        <v/>
      </c>
    </row>
    <row r="400" spans="1:28" s="227" customFormat="1" ht="20.25">
      <c r="A400" s="297"/>
      <c r="B400" s="301"/>
      <c r="C400" s="300"/>
      <c r="D400" s="304"/>
      <c r="E400" s="301"/>
      <c r="F400" s="301"/>
      <c r="G400" s="301"/>
      <c r="H400" s="299"/>
      <c r="I400" s="298"/>
      <c r="J400" s="298"/>
      <c r="K400" s="308"/>
      <c r="L400" s="308"/>
      <c r="M400" s="308"/>
      <c r="N400" s="308"/>
      <c r="O400" s="308"/>
      <c r="P400" s="309"/>
      <c r="Q400" s="307"/>
      <c r="R400" s="182" t="str">
        <f ca="1">IF(ISERROR($V400),"",OFFSET('Smelter Look-up'!$C$4,$V400-4,0)&amp;"")</f>
        <v/>
      </c>
      <c r="S400" s="181" t="str">
        <f t="shared" ca="1" si="39"/>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40"/>
        <v>0</v>
      </c>
      <c r="AB400" s="228" t="str">
        <f t="shared" si="41"/>
        <v/>
      </c>
    </row>
    <row r="401" spans="1:28" s="227" customFormat="1" ht="20.25">
      <c r="A401" s="302"/>
      <c r="B401" s="301"/>
      <c r="C401" s="300"/>
      <c r="D401" s="303"/>
      <c r="E401" s="301"/>
      <c r="F401" s="301"/>
      <c r="G401" s="301"/>
      <c r="H401" s="299"/>
      <c r="I401" s="298"/>
      <c r="J401" s="298"/>
      <c r="K401" s="308"/>
      <c r="L401" s="308"/>
      <c r="M401" s="308"/>
      <c r="N401" s="308"/>
      <c r="O401" s="308"/>
      <c r="P401" s="309"/>
      <c r="Q401" s="307"/>
      <c r="R401" s="182" t="str">
        <f ca="1">IF(ISERROR($V401),"",OFFSET('Smelter Look-up'!$C$4,$V401-4,0)&amp;"")</f>
        <v/>
      </c>
      <c r="S401" s="181" t="str">
        <f t="shared" ca="1" si="39"/>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40"/>
        <v>0</v>
      </c>
      <c r="AB401" s="228" t="str">
        <f t="shared" si="41"/>
        <v/>
      </c>
    </row>
    <row r="402" spans="1:28" s="227" customFormat="1" ht="20.25">
      <c r="A402" s="302"/>
      <c r="B402" s="301"/>
      <c r="C402" s="300"/>
      <c r="D402" s="303"/>
      <c r="E402" s="301"/>
      <c r="F402" s="301"/>
      <c r="G402" s="301"/>
      <c r="H402" s="299"/>
      <c r="I402" s="298"/>
      <c r="J402" s="298"/>
      <c r="K402" s="308"/>
      <c r="L402" s="308"/>
      <c r="M402" s="308"/>
      <c r="N402" s="308"/>
      <c r="O402" s="308"/>
      <c r="P402" s="309"/>
      <c r="Q402" s="307"/>
      <c r="R402" s="182" t="str">
        <f ca="1">IF(ISERROR($V402),"",OFFSET('Smelter Look-up'!$C$4,$V402-4,0)&amp;"")</f>
        <v/>
      </c>
      <c r="S402" s="181" t="str">
        <f t="shared" ca="1" si="39"/>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si="40"/>
        <v>0</v>
      </c>
      <c r="AB402" s="228" t="str">
        <f t="shared" si="41"/>
        <v/>
      </c>
    </row>
    <row r="403" spans="1:28" s="227" customFormat="1" ht="20.25">
      <c r="A403" s="302"/>
      <c r="B403" s="301"/>
      <c r="C403" s="300"/>
      <c r="D403" s="303"/>
      <c r="E403" s="301"/>
      <c r="F403" s="301"/>
      <c r="G403" s="301"/>
      <c r="H403" s="299"/>
      <c r="I403" s="298"/>
      <c r="J403" s="298"/>
      <c r="K403" s="308"/>
      <c r="L403" s="308"/>
      <c r="M403" s="308"/>
      <c r="N403" s="308"/>
      <c r="O403" s="308"/>
      <c r="P403" s="309"/>
      <c r="Q403" s="307"/>
      <c r="R403" s="182" t="str">
        <f ca="1">IF(ISERROR($V403),"",OFFSET('Smelter Look-up'!$C$4,$V403-4,0)&amp;"")</f>
        <v/>
      </c>
      <c r="S403" s="181" t="str">
        <f t="shared" ca="1" si="39"/>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40"/>
        <v>0</v>
      </c>
      <c r="AB403" s="228" t="str">
        <f t="shared" si="41"/>
        <v/>
      </c>
    </row>
    <row r="404" spans="1:28" s="227" customFormat="1" ht="20.25">
      <c r="A404" s="297"/>
      <c r="B404" s="301"/>
      <c r="C404" s="300"/>
      <c r="D404" s="304"/>
      <c r="E404" s="301"/>
      <c r="F404" s="301"/>
      <c r="G404" s="301"/>
      <c r="H404" s="299"/>
      <c r="I404" s="298"/>
      <c r="J404" s="298"/>
      <c r="K404" s="308"/>
      <c r="L404" s="308"/>
      <c r="M404" s="308"/>
      <c r="N404" s="308"/>
      <c r="O404" s="308"/>
      <c r="P404" s="309"/>
      <c r="Q404" s="307"/>
      <c r="R404" s="182" t="str">
        <f ca="1">IF(ISERROR($V404),"",OFFSET('Smelter Look-up'!$C$4,$V404-4,0)&amp;"")</f>
        <v/>
      </c>
      <c r="S404" s="181" t="str">
        <f t="shared" ca="1" si="39"/>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40"/>
        <v>0</v>
      </c>
      <c r="AB404" s="228" t="str">
        <f t="shared" si="41"/>
        <v/>
      </c>
    </row>
    <row r="405" spans="1:28" s="227" customFormat="1" ht="20.25">
      <c r="A405" s="302"/>
      <c r="B405" s="301"/>
      <c r="C405" s="300"/>
      <c r="D405" s="304"/>
      <c r="E405" s="301"/>
      <c r="F405" s="301"/>
      <c r="G405" s="301"/>
      <c r="H405" s="299"/>
      <c r="I405" s="298"/>
      <c r="J405" s="298"/>
      <c r="K405" s="308"/>
      <c r="L405" s="308"/>
      <c r="M405" s="308"/>
      <c r="N405" s="308"/>
      <c r="O405" s="308"/>
      <c r="P405" s="309"/>
      <c r="Q405" s="307"/>
      <c r="R405" s="182" t="str">
        <f ca="1">IF(ISERROR($V405),"",OFFSET('Smelter Look-up'!$C$4,$V405-4,0)&amp;"")</f>
        <v/>
      </c>
      <c r="S405" s="181" t="str">
        <f t="shared" ca="1" si="39"/>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40"/>
        <v>0</v>
      </c>
      <c r="AB405" s="228" t="str">
        <f t="shared" si="41"/>
        <v/>
      </c>
    </row>
    <row r="406" spans="1:28" s="227" customFormat="1" ht="20.25">
      <c r="A406" s="302"/>
      <c r="B406" s="301"/>
      <c r="C406" s="300"/>
      <c r="D406" s="304"/>
      <c r="E406" s="301"/>
      <c r="F406" s="301"/>
      <c r="G406" s="301"/>
      <c r="H406" s="299"/>
      <c r="I406" s="298"/>
      <c r="J406" s="298"/>
      <c r="K406" s="308"/>
      <c r="L406" s="308"/>
      <c r="M406" s="308"/>
      <c r="N406" s="308"/>
      <c r="O406" s="308"/>
      <c r="P406" s="309"/>
      <c r="Q406" s="307"/>
      <c r="R406" s="182" t="str">
        <f ca="1">IF(ISERROR($V406),"",OFFSET('Smelter Look-up'!$C$4,$V406-4,0)&amp;"")</f>
        <v/>
      </c>
      <c r="S406" s="181" t="str">
        <f t="shared" ca="1" si="39"/>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si="40"/>
        <v>0</v>
      </c>
      <c r="AB406" s="228" t="str">
        <f t="shared" si="41"/>
        <v/>
      </c>
    </row>
    <row r="407" spans="1:28" s="227" customFormat="1" ht="20.25">
      <c r="A407" s="302"/>
      <c r="B407" s="301"/>
      <c r="C407" s="300"/>
      <c r="D407" s="304"/>
      <c r="E407" s="301"/>
      <c r="F407" s="301"/>
      <c r="G407" s="301"/>
      <c r="H407" s="299"/>
      <c r="I407" s="298"/>
      <c r="J407" s="298"/>
      <c r="K407" s="308"/>
      <c r="L407" s="308"/>
      <c r="M407" s="308"/>
      <c r="N407" s="308"/>
      <c r="O407" s="308"/>
      <c r="P407" s="309"/>
      <c r="Q407" s="307"/>
      <c r="R407" s="182" t="str">
        <f ca="1">IF(ISERROR($V407),"",OFFSET('Smelter Look-up'!$C$4,$V407-4,0)&amp;"")</f>
        <v/>
      </c>
      <c r="S407" s="181" t="str">
        <f t="shared" ca="1" si="39"/>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40"/>
        <v>0</v>
      </c>
      <c r="AB407" s="228" t="str">
        <f t="shared" si="41"/>
        <v/>
      </c>
    </row>
    <row r="408" spans="1:28" s="227" customFormat="1" ht="20.25">
      <c r="A408" s="302"/>
      <c r="B408" s="301"/>
      <c r="C408" s="300"/>
      <c r="D408" s="304"/>
      <c r="E408" s="301"/>
      <c r="F408" s="301"/>
      <c r="G408" s="301"/>
      <c r="H408" s="299"/>
      <c r="I408" s="298"/>
      <c r="J408" s="298"/>
      <c r="K408" s="308"/>
      <c r="L408" s="308"/>
      <c r="M408" s="308"/>
      <c r="N408" s="308"/>
      <c r="O408" s="308"/>
      <c r="P408" s="309"/>
      <c r="Q408" s="307"/>
      <c r="R408" s="182" t="str">
        <f ca="1">IF(ISERROR($V408),"",OFFSET('Smelter Look-up'!$C$4,$V408-4,0)&amp;"")</f>
        <v/>
      </c>
      <c r="S408" s="181" t="str">
        <f t="shared" ca="1" si="39"/>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40"/>
        <v>0</v>
      </c>
      <c r="AB408" s="228" t="str">
        <f t="shared" si="41"/>
        <v/>
      </c>
    </row>
    <row r="409" spans="1:28" s="227" customFormat="1" ht="20.25">
      <c r="A409" s="302"/>
      <c r="B409" s="301"/>
      <c r="C409" s="300"/>
      <c r="D409" s="304"/>
      <c r="E409" s="301"/>
      <c r="F409" s="301"/>
      <c r="G409" s="301"/>
      <c r="H409" s="299"/>
      <c r="I409" s="298"/>
      <c r="J409" s="298"/>
      <c r="K409" s="308"/>
      <c r="L409" s="308"/>
      <c r="M409" s="308"/>
      <c r="N409" s="308"/>
      <c r="O409" s="308"/>
      <c r="P409" s="309"/>
      <c r="Q409" s="307"/>
      <c r="R409" s="182" t="str">
        <f ca="1">IF(ISERROR($V409),"",OFFSET('Smelter Look-up'!$C$4,$V409-4,0)&amp;"")</f>
        <v/>
      </c>
      <c r="S409" s="181" t="str">
        <f t="shared" ca="1" si="39"/>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si="40"/>
        <v>0</v>
      </c>
      <c r="AB409" s="228" t="str">
        <f t="shared" si="41"/>
        <v/>
      </c>
    </row>
    <row r="410" spans="1:28" s="227" customFormat="1" ht="20.25">
      <c r="A410" s="297"/>
      <c r="B410" s="301"/>
      <c r="C410" s="300"/>
      <c r="D410" s="304"/>
      <c r="E410" s="301"/>
      <c r="F410" s="301"/>
      <c r="G410" s="301"/>
      <c r="H410" s="299"/>
      <c r="I410" s="298"/>
      <c r="J410" s="298"/>
      <c r="K410" s="308"/>
      <c r="L410" s="308"/>
      <c r="M410" s="308"/>
      <c r="N410" s="308"/>
      <c r="O410" s="308"/>
      <c r="P410" s="309"/>
      <c r="Q410" s="307"/>
      <c r="R410" s="182" t="str">
        <f ca="1">IF(ISERROR($V410),"",OFFSET('Smelter Look-up'!$C$4,$V410-4,0)&amp;"")</f>
        <v/>
      </c>
      <c r="S410" s="181" t="str">
        <f t="shared" ca="1" si="39"/>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40"/>
        <v>0</v>
      </c>
      <c r="AB410" s="228" t="str">
        <f t="shared" si="41"/>
        <v/>
      </c>
    </row>
    <row r="411" spans="1:28" s="227" customFormat="1" ht="20.25">
      <c r="A411" s="302"/>
      <c r="B411" s="301"/>
      <c r="C411" s="300"/>
      <c r="D411" s="303"/>
      <c r="E411" s="301"/>
      <c r="F411" s="301"/>
      <c r="G411" s="301"/>
      <c r="H411" s="299"/>
      <c r="I411" s="298"/>
      <c r="J411" s="298"/>
      <c r="K411" s="308"/>
      <c r="L411" s="308"/>
      <c r="M411" s="308"/>
      <c r="N411" s="308"/>
      <c r="O411" s="308"/>
      <c r="P411" s="309"/>
      <c r="Q411" s="307"/>
      <c r="R411" s="182" t="str">
        <f ca="1">IF(ISERROR($V411),"",OFFSET('Smelter Look-up'!$C$4,$V411-4,0)&amp;"")</f>
        <v/>
      </c>
      <c r="S411" s="181" t="str">
        <f t="shared" ca="1" si="39"/>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40"/>
        <v>0</v>
      </c>
      <c r="AB411" s="228" t="str">
        <f t="shared" si="41"/>
        <v/>
      </c>
    </row>
    <row r="412" spans="1:28" s="227" customFormat="1" ht="20.25">
      <c r="A412" s="297"/>
      <c r="B412" s="301"/>
      <c r="C412" s="300"/>
      <c r="D412" s="304"/>
      <c r="E412" s="301"/>
      <c r="F412" s="301"/>
      <c r="G412" s="301"/>
      <c r="H412" s="299"/>
      <c r="I412" s="298"/>
      <c r="J412" s="298"/>
      <c r="K412" s="308"/>
      <c r="L412" s="308"/>
      <c r="M412" s="308"/>
      <c r="N412" s="308"/>
      <c r="O412" s="308"/>
      <c r="P412" s="309"/>
      <c r="Q412" s="307"/>
      <c r="R412" s="182" t="str">
        <f ca="1">IF(ISERROR($V412),"",OFFSET('Smelter Look-up'!$C$4,$V412-4,0)&amp;"")</f>
        <v/>
      </c>
      <c r="S412" s="181" t="str">
        <f t="shared" ca="1" si="39"/>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40"/>
        <v>0</v>
      </c>
      <c r="AB412" s="228" t="str">
        <f t="shared" si="41"/>
        <v/>
      </c>
    </row>
    <row r="413" spans="1:28" s="227" customFormat="1" ht="20.25">
      <c r="A413" s="302"/>
      <c r="B413" s="301"/>
      <c r="C413" s="300"/>
      <c r="D413" s="304"/>
      <c r="E413" s="301"/>
      <c r="F413" s="301"/>
      <c r="G413" s="301"/>
      <c r="H413" s="299"/>
      <c r="I413" s="298"/>
      <c r="J413" s="298"/>
      <c r="K413" s="308"/>
      <c r="L413" s="308"/>
      <c r="M413" s="308"/>
      <c r="N413" s="308"/>
      <c r="O413" s="308"/>
      <c r="P413" s="309"/>
      <c r="Q413" s="307"/>
      <c r="R413" s="182" t="str">
        <f ca="1">IF(ISERROR($V413),"",OFFSET('Smelter Look-up'!$C$4,$V413-4,0)&amp;"")</f>
        <v/>
      </c>
      <c r="S413" s="181" t="str">
        <f t="shared" ca="1" si="39"/>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40"/>
        <v>0</v>
      </c>
      <c r="AB413" s="228" t="str">
        <f t="shared" si="41"/>
        <v/>
      </c>
    </row>
    <row r="414" spans="1:28" s="227" customFormat="1" ht="20.25">
      <c r="A414" s="302"/>
      <c r="B414" s="301"/>
      <c r="C414" s="300"/>
      <c r="D414" s="303"/>
      <c r="E414" s="301"/>
      <c r="F414" s="301"/>
      <c r="G414" s="301"/>
      <c r="H414" s="299"/>
      <c r="I414" s="298"/>
      <c r="J414" s="298"/>
      <c r="K414" s="308"/>
      <c r="L414" s="308"/>
      <c r="M414" s="308"/>
      <c r="N414" s="308"/>
      <c r="O414" s="308"/>
      <c r="P414" s="309"/>
      <c r="Q414" s="307"/>
      <c r="R414" s="182" t="str">
        <f ca="1">IF(ISERROR($V414),"",OFFSET('Smelter Look-up'!$C$4,$V414-4,0)&amp;"")</f>
        <v/>
      </c>
      <c r="S414" s="181" t="str">
        <f t="shared" ca="1" si="39"/>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40"/>
        <v>0</v>
      </c>
      <c r="AB414" s="228" t="str">
        <f t="shared" si="41"/>
        <v/>
      </c>
    </row>
    <row r="415" spans="1:28" s="227" customFormat="1" ht="20.25">
      <c r="A415" s="297"/>
      <c r="B415" s="301"/>
      <c r="C415" s="300"/>
      <c r="D415" s="304"/>
      <c r="E415" s="301"/>
      <c r="F415" s="301"/>
      <c r="G415" s="301"/>
      <c r="H415" s="299"/>
      <c r="I415" s="298"/>
      <c r="J415" s="298"/>
      <c r="K415" s="308"/>
      <c r="L415" s="308"/>
      <c r="M415" s="308"/>
      <c r="N415" s="308"/>
      <c r="O415" s="308"/>
      <c r="P415" s="309"/>
      <c r="Q415" s="307"/>
      <c r="R415" s="182" t="str">
        <f ca="1">IF(ISERROR($V415),"",OFFSET('Smelter Look-up'!$C$4,$V415-4,0)&amp;"")</f>
        <v/>
      </c>
      <c r="S415" s="181" t="str">
        <f t="shared" ca="1" si="39"/>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40"/>
        <v>0</v>
      </c>
      <c r="AB415" s="228" t="str">
        <f t="shared" si="41"/>
        <v/>
      </c>
    </row>
    <row r="416" spans="1:28" s="227" customFormat="1" ht="20.25">
      <c r="A416" s="302"/>
      <c r="B416" s="301"/>
      <c r="C416" s="300"/>
      <c r="D416" s="304"/>
      <c r="E416" s="301"/>
      <c r="F416" s="301"/>
      <c r="G416" s="301"/>
      <c r="H416" s="299"/>
      <c r="I416" s="298"/>
      <c r="J416" s="298"/>
      <c r="K416" s="308"/>
      <c r="L416" s="308"/>
      <c r="M416" s="308"/>
      <c r="N416" s="308"/>
      <c r="O416" s="308"/>
      <c r="P416" s="309"/>
      <c r="Q416" s="307"/>
      <c r="R416" s="182" t="str">
        <f ca="1">IF(ISERROR($V416),"",OFFSET('Smelter Look-up'!$C$4,$V416-4,0)&amp;"")</f>
        <v/>
      </c>
      <c r="S416" s="181" t="str">
        <f t="shared" ca="1" si="39"/>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40"/>
        <v>0</v>
      </c>
      <c r="AB416" s="228" t="str">
        <f t="shared" si="41"/>
        <v/>
      </c>
    </row>
    <row r="417" spans="1:28" s="227" customFormat="1" ht="20.25">
      <c r="A417" s="302"/>
      <c r="B417" s="301"/>
      <c r="C417" s="300"/>
      <c r="D417" s="303"/>
      <c r="E417" s="301"/>
      <c r="F417" s="301"/>
      <c r="G417" s="301"/>
      <c r="H417" s="299"/>
      <c r="I417" s="298"/>
      <c r="J417" s="298"/>
      <c r="K417" s="308"/>
      <c r="L417" s="308"/>
      <c r="M417" s="308"/>
      <c r="N417" s="308"/>
      <c r="O417" s="308"/>
      <c r="P417" s="309"/>
      <c r="Q417" s="307"/>
      <c r="R417" s="182" t="str">
        <f ca="1">IF(ISERROR($V417),"",OFFSET('Smelter Look-up'!$C$4,$V417-4,0)&amp;"")</f>
        <v/>
      </c>
      <c r="S417" s="181" t="str">
        <f t="shared" ca="1" si="39"/>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40"/>
        <v>0</v>
      </c>
      <c r="AB417" s="228" t="str">
        <f t="shared" si="41"/>
        <v/>
      </c>
    </row>
    <row r="418" spans="1:28" s="227" customFormat="1" ht="20.25">
      <c r="A418" s="302"/>
      <c r="B418" s="301"/>
      <c r="C418" s="300"/>
      <c r="D418" s="303"/>
      <c r="E418" s="301"/>
      <c r="F418" s="301"/>
      <c r="G418" s="301"/>
      <c r="H418" s="299"/>
      <c r="I418" s="298"/>
      <c r="J418" s="298"/>
      <c r="K418" s="308"/>
      <c r="L418" s="308"/>
      <c r="M418" s="308"/>
      <c r="N418" s="308"/>
      <c r="O418" s="308"/>
      <c r="P418" s="309"/>
      <c r="Q418" s="307"/>
      <c r="R418" s="182" t="str">
        <f ca="1">IF(ISERROR($V418),"",OFFSET('Smelter Look-up'!$C$4,$V418-4,0)&amp;"")</f>
        <v/>
      </c>
      <c r="S418" s="181" t="str">
        <f t="shared" ca="1" si="39"/>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40"/>
        <v>0</v>
      </c>
      <c r="AB418" s="228" t="str">
        <f t="shared" si="41"/>
        <v/>
      </c>
    </row>
    <row r="419" spans="1:28" s="227" customFormat="1" ht="20.25">
      <c r="A419" s="297"/>
      <c r="B419" s="301"/>
      <c r="C419" s="300"/>
      <c r="D419" s="304"/>
      <c r="E419" s="301"/>
      <c r="F419" s="301"/>
      <c r="G419" s="301"/>
      <c r="H419" s="299"/>
      <c r="I419" s="298"/>
      <c r="J419" s="298"/>
      <c r="K419" s="308"/>
      <c r="L419" s="308"/>
      <c r="M419" s="308"/>
      <c r="N419" s="308"/>
      <c r="O419" s="308"/>
      <c r="P419" s="309"/>
      <c r="Q419" s="307"/>
      <c r="R419" s="182" t="str">
        <f ca="1">IF(ISERROR($V419),"",OFFSET('Smelter Look-up'!$C$4,$V419-4,0)&amp;"")</f>
        <v/>
      </c>
      <c r="S419" s="181" t="str">
        <f t="shared" ca="1" si="39"/>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40"/>
        <v>0</v>
      </c>
      <c r="AB419" s="228" t="str">
        <f t="shared" si="41"/>
        <v/>
      </c>
    </row>
    <row r="420" spans="1:28" s="227" customFormat="1" ht="20.25">
      <c r="A420" s="302"/>
      <c r="B420" s="301"/>
      <c r="C420" s="300"/>
      <c r="D420" s="303"/>
      <c r="E420" s="301"/>
      <c r="F420" s="301"/>
      <c r="G420" s="301"/>
      <c r="H420" s="299"/>
      <c r="I420" s="298"/>
      <c r="J420" s="298"/>
      <c r="K420" s="308"/>
      <c r="L420" s="308"/>
      <c r="M420" s="308"/>
      <c r="N420" s="308"/>
      <c r="O420" s="308"/>
      <c r="P420" s="309"/>
      <c r="Q420" s="307"/>
      <c r="R420" s="182" t="str">
        <f ca="1">IF(ISERROR($V420),"",OFFSET('Smelter Look-up'!$C$4,$V420-4,0)&amp;"")</f>
        <v/>
      </c>
      <c r="S420" s="181" t="str">
        <f t="shared" ca="1" si="39"/>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40"/>
        <v>0</v>
      </c>
      <c r="AB420" s="228" t="str">
        <f t="shared" si="41"/>
        <v/>
      </c>
    </row>
    <row r="421" spans="1:28" s="227" customFormat="1" ht="20.25">
      <c r="A421" s="297"/>
      <c r="B421" s="301"/>
      <c r="C421" s="300"/>
      <c r="D421" s="304"/>
      <c r="E421" s="301"/>
      <c r="F421" s="301"/>
      <c r="G421" s="301"/>
      <c r="H421" s="299"/>
      <c r="I421" s="298"/>
      <c r="J421" s="298"/>
      <c r="K421" s="308"/>
      <c r="L421" s="308"/>
      <c r="M421" s="308"/>
      <c r="N421" s="308"/>
      <c r="O421" s="308"/>
      <c r="P421" s="309"/>
      <c r="Q421" s="307"/>
      <c r="R421" s="182" t="str">
        <f ca="1">IF(ISERROR($V421),"",OFFSET('Smelter Look-up'!$C$4,$V421-4,0)&amp;"")</f>
        <v/>
      </c>
      <c r="S421" s="181" t="str">
        <f t="shared" ca="1" si="39"/>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40"/>
        <v>0</v>
      </c>
      <c r="AB421" s="228" t="str">
        <f t="shared" si="41"/>
        <v/>
      </c>
    </row>
    <row r="422" spans="1:28" s="227" customFormat="1" ht="20.25">
      <c r="A422" s="302"/>
      <c r="B422" s="301"/>
      <c r="C422" s="300"/>
      <c r="D422" s="303"/>
      <c r="E422" s="301"/>
      <c r="F422" s="301"/>
      <c r="G422" s="301"/>
      <c r="H422" s="299"/>
      <c r="I422" s="298"/>
      <c r="J422" s="298"/>
      <c r="K422" s="308"/>
      <c r="L422" s="308"/>
      <c r="M422" s="308"/>
      <c r="N422" s="308"/>
      <c r="O422" s="308"/>
      <c r="P422" s="309"/>
      <c r="Q422" s="307"/>
      <c r="R422" s="182" t="str">
        <f ca="1">IF(ISERROR($V422),"",OFFSET('Smelter Look-up'!$C$4,$V422-4,0)&amp;"")</f>
        <v/>
      </c>
      <c r="S422" s="181" t="str">
        <f t="shared" ref="S422" ca="1" si="42">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 si="43">IF(AND(C422="Smelter not listed",OR(LEN(D422)=0,LEN(E422)=0)),1,0)</f>
        <v>0</v>
      </c>
      <c r="AB422" s="228" t="str">
        <f t="shared" ref="AB422" si="44">B422&amp;C422</f>
        <v/>
      </c>
    </row>
    <row r="423" spans="1:28" s="227" customFormat="1" ht="20.25">
      <c r="A423" s="302"/>
      <c r="B423" s="301"/>
      <c r="C423" s="300"/>
      <c r="D423" s="303"/>
      <c r="E423" s="301"/>
      <c r="F423" s="301"/>
      <c r="G423" s="301"/>
      <c r="H423" s="299"/>
      <c r="I423" s="298"/>
      <c r="J423" s="298"/>
      <c r="K423" s="308"/>
      <c r="L423" s="308"/>
      <c r="M423" s="308"/>
      <c r="N423" s="308"/>
      <c r="O423" s="308"/>
      <c r="P423" s="309"/>
      <c r="Q423" s="307"/>
      <c r="R423" s="182" t="str">
        <f ca="1">IF(ISERROR($V423),"",OFFSET('Smelter Look-up'!$C$4,$V423-4,0)&amp;"")</f>
        <v/>
      </c>
      <c r="S423" s="181" t="str">
        <f t="shared" ref="S423:S454" ca="1" si="45">IF(B423="","",IF(ISERROR(MATCH($E423,CL,0)),"Unknown",INDIRECT("'C'!$A$"&amp;MATCH($E423,CL,0)+1)))</f>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ref="X423:X454" si="46">IF(AND(C423="Smelter not listed",OR(LEN(D423)=0,LEN(E423)=0)),1,0)</f>
        <v>0</v>
      </c>
      <c r="AB423" s="228" t="str">
        <f t="shared" ref="AB423:AB454" si="47">B423&amp;C423</f>
        <v/>
      </c>
    </row>
    <row r="424" spans="1:28" s="227" customFormat="1" ht="20.25">
      <c r="A424" s="302"/>
      <c r="B424" s="301"/>
      <c r="C424" s="300"/>
      <c r="D424" s="303"/>
      <c r="E424" s="301"/>
      <c r="F424" s="301"/>
      <c r="G424" s="301"/>
      <c r="H424" s="299"/>
      <c r="I424" s="298"/>
      <c r="J424" s="298"/>
      <c r="K424" s="308"/>
      <c r="L424" s="308"/>
      <c r="M424" s="308"/>
      <c r="N424" s="308"/>
      <c r="O424" s="308"/>
      <c r="P424" s="309"/>
      <c r="Q424" s="307"/>
      <c r="R424" s="182" t="str">
        <f ca="1">IF(ISERROR($V424),"",OFFSET('Smelter Look-up'!$C$4,$V424-4,0)&amp;"")</f>
        <v/>
      </c>
      <c r="S424" s="181" t="str">
        <f t="shared" ca="1" si="45"/>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46"/>
        <v>0</v>
      </c>
      <c r="AB424" s="228" t="str">
        <f t="shared" si="47"/>
        <v/>
      </c>
    </row>
    <row r="425" spans="1:28" s="227" customFormat="1" ht="20.25">
      <c r="A425" s="297"/>
      <c r="B425" s="301"/>
      <c r="C425" s="300"/>
      <c r="D425" s="304"/>
      <c r="E425" s="301"/>
      <c r="F425" s="301"/>
      <c r="G425" s="301"/>
      <c r="H425" s="299"/>
      <c r="I425" s="298"/>
      <c r="J425" s="298"/>
      <c r="K425" s="308"/>
      <c r="L425" s="308"/>
      <c r="M425" s="308"/>
      <c r="N425" s="308"/>
      <c r="O425" s="308"/>
      <c r="P425" s="309"/>
      <c r="Q425" s="307"/>
      <c r="R425" s="182" t="str">
        <f ca="1">IF(ISERROR($V425),"",OFFSET('Smelter Look-up'!$C$4,$V425-4,0)&amp;"")</f>
        <v/>
      </c>
      <c r="S425" s="181" t="str">
        <f t="shared" ca="1" si="45"/>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46"/>
        <v>0</v>
      </c>
      <c r="AB425" s="228" t="str">
        <f t="shared" si="47"/>
        <v/>
      </c>
    </row>
    <row r="426" spans="1:28" s="227" customFormat="1" ht="20.25">
      <c r="A426" s="302"/>
      <c r="B426" s="301"/>
      <c r="C426" s="300"/>
      <c r="D426" s="303"/>
      <c r="E426" s="301"/>
      <c r="F426" s="301"/>
      <c r="G426" s="301"/>
      <c r="H426" s="299"/>
      <c r="I426" s="298"/>
      <c r="J426" s="298"/>
      <c r="K426" s="308"/>
      <c r="L426" s="308"/>
      <c r="M426" s="308"/>
      <c r="N426" s="308"/>
      <c r="O426" s="308"/>
      <c r="P426" s="309"/>
      <c r="Q426" s="307"/>
      <c r="R426" s="182" t="str">
        <f ca="1">IF(ISERROR($V426),"",OFFSET('Smelter Look-up'!$C$4,$V426-4,0)&amp;"")</f>
        <v/>
      </c>
      <c r="S426" s="181" t="str">
        <f t="shared" ca="1" si="45"/>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46"/>
        <v>0</v>
      </c>
      <c r="AB426" s="228" t="str">
        <f t="shared" si="47"/>
        <v/>
      </c>
    </row>
    <row r="427" spans="1:28" s="227" customFormat="1" ht="20.25">
      <c r="A427" s="297"/>
      <c r="B427" s="301"/>
      <c r="C427" s="300"/>
      <c r="D427" s="304"/>
      <c r="E427" s="301"/>
      <c r="F427" s="301"/>
      <c r="G427" s="301"/>
      <c r="H427" s="299"/>
      <c r="I427" s="298"/>
      <c r="J427" s="298"/>
      <c r="K427" s="308"/>
      <c r="L427" s="308"/>
      <c r="M427" s="308"/>
      <c r="N427" s="308"/>
      <c r="O427" s="308"/>
      <c r="P427" s="309"/>
      <c r="Q427" s="307"/>
      <c r="R427" s="182" t="str">
        <f ca="1">IF(ISERROR($V427),"",OFFSET('Smelter Look-up'!$C$4,$V427-4,0)&amp;"")</f>
        <v/>
      </c>
      <c r="S427" s="181" t="str">
        <f t="shared" ca="1" si="45"/>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46"/>
        <v>0</v>
      </c>
      <c r="AB427" s="228" t="str">
        <f t="shared" si="47"/>
        <v/>
      </c>
    </row>
    <row r="428" spans="1:28" s="227" customFormat="1" ht="20.25">
      <c r="A428" s="302"/>
      <c r="B428" s="301"/>
      <c r="C428" s="300"/>
      <c r="D428" s="303"/>
      <c r="E428" s="301"/>
      <c r="F428" s="301"/>
      <c r="G428" s="301"/>
      <c r="H428" s="299"/>
      <c r="I428" s="298"/>
      <c r="J428" s="298"/>
      <c r="K428" s="308"/>
      <c r="L428" s="308"/>
      <c r="M428" s="308"/>
      <c r="N428" s="308"/>
      <c r="O428" s="308"/>
      <c r="P428" s="309"/>
      <c r="Q428" s="307"/>
      <c r="R428" s="182" t="str">
        <f ca="1">IF(ISERROR($V428),"",OFFSET('Smelter Look-up'!$C$4,$V428-4,0)&amp;"")</f>
        <v/>
      </c>
      <c r="S428" s="181" t="str">
        <f t="shared" ca="1" si="45"/>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46"/>
        <v>0</v>
      </c>
      <c r="AB428" s="228" t="str">
        <f t="shared" si="47"/>
        <v/>
      </c>
    </row>
    <row r="429" spans="1:28" s="227" customFormat="1" ht="20.25">
      <c r="A429" s="302"/>
      <c r="B429" s="301"/>
      <c r="C429" s="300"/>
      <c r="D429" s="303"/>
      <c r="E429" s="301"/>
      <c r="F429" s="301"/>
      <c r="G429" s="301"/>
      <c r="H429" s="299"/>
      <c r="I429" s="298"/>
      <c r="J429" s="298"/>
      <c r="K429" s="308"/>
      <c r="L429" s="308"/>
      <c r="M429" s="308"/>
      <c r="N429" s="308"/>
      <c r="O429" s="308"/>
      <c r="P429" s="309"/>
      <c r="Q429" s="307"/>
      <c r="R429" s="182" t="str">
        <f ca="1">IF(ISERROR($V429),"",OFFSET('Smelter Look-up'!$C$4,$V429-4,0)&amp;"")</f>
        <v/>
      </c>
      <c r="S429" s="181" t="str">
        <f t="shared" ca="1" si="45"/>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46"/>
        <v>0</v>
      </c>
      <c r="AB429" s="228" t="str">
        <f t="shared" si="47"/>
        <v/>
      </c>
    </row>
    <row r="430" spans="1:28" s="227" customFormat="1" ht="20.25">
      <c r="A430" s="302"/>
      <c r="B430" s="301"/>
      <c r="C430" s="300"/>
      <c r="D430" s="303"/>
      <c r="E430" s="301"/>
      <c r="F430" s="301"/>
      <c r="G430" s="301"/>
      <c r="H430" s="299"/>
      <c r="I430" s="298"/>
      <c r="J430" s="298"/>
      <c r="K430" s="308"/>
      <c r="L430" s="308"/>
      <c r="M430" s="308"/>
      <c r="N430" s="308"/>
      <c r="O430" s="308"/>
      <c r="P430" s="309"/>
      <c r="Q430" s="307"/>
      <c r="R430" s="182" t="str">
        <f ca="1">IF(ISERROR($V430),"",OFFSET('Smelter Look-up'!$C$4,$V430-4,0)&amp;"")</f>
        <v/>
      </c>
      <c r="S430" s="181" t="str">
        <f t="shared" ca="1" si="45"/>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46"/>
        <v>0</v>
      </c>
      <c r="AB430" s="228" t="str">
        <f t="shared" si="47"/>
        <v/>
      </c>
    </row>
    <row r="431" spans="1:28" s="227" customFormat="1" ht="20.25">
      <c r="A431" s="297"/>
      <c r="B431" s="301"/>
      <c r="C431" s="300"/>
      <c r="D431" s="304"/>
      <c r="E431" s="301"/>
      <c r="F431" s="301"/>
      <c r="G431" s="301"/>
      <c r="H431" s="299"/>
      <c r="I431" s="298"/>
      <c r="J431" s="298"/>
      <c r="K431" s="308"/>
      <c r="L431" s="308"/>
      <c r="M431" s="308"/>
      <c r="N431" s="308"/>
      <c r="O431" s="308"/>
      <c r="P431" s="309"/>
      <c r="Q431" s="307"/>
      <c r="R431" s="182" t="str">
        <f ca="1">IF(ISERROR($V431),"",OFFSET('Smelter Look-up'!$C$4,$V431-4,0)&amp;"")</f>
        <v/>
      </c>
      <c r="S431" s="181" t="str">
        <f t="shared" ca="1" si="45"/>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46"/>
        <v>0</v>
      </c>
      <c r="AB431" s="228" t="str">
        <f t="shared" si="47"/>
        <v/>
      </c>
    </row>
    <row r="432" spans="1:28" s="227" customFormat="1" ht="20.25">
      <c r="A432" s="302"/>
      <c r="B432" s="301"/>
      <c r="C432" s="300"/>
      <c r="D432" s="303"/>
      <c r="E432" s="301"/>
      <c r="F432" s="301"/>
      <c r="G432" s="301"/>
      <c r="H432" s="299"/>
      <c r="I432" s="298"/>
      <c r="J432" s="298"/>
      <c r="K432" s="308"/>
      <c r="L432" s="308"/>
      <c r="M432" s="308"/>
      <c r="N432" s="308"/>
      <c r="O432" s="308"/>
      <c r="P432" s="309"/>
      <c r="Q432" s="307"/>
      <c r="R432" s="182" t="str">
        <f ca="1">IF(ISERROR($V432),"",OFFSET('Smelter Look-up'!$C$4,$V432-4,0)&amp;"")</f>
        <v/>
      </c>
      <c r="S432" s="181" t="str">
        <f t="shared" ca="1" si="45"/>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46"/>
        <v>0</v>
      </c>
      <c r="AB432" s="228" t="str">
        <f t="shared" si="47"/>
        <v/>
      </c>
    </row>
    <row r="433" spans="1:28" s="227" customFormat="1" ht="20.25">
      <c r="A433" s="302"/>
      <c r="B433" s="301"/>
      <c r="C433" s="300"/>
      <c r="D433" s="303"/>
      <c r="E433" s="301"/>
      <c r="F433" s="301"/>
      <c r="G433" s="301"/>
      <c r="H433" s="299"/>
      <c r="I433" s="298"/>
      <c r="J433" s="298"/>
      <c r="K433" s="308"/>
      <c r="L433" s="308"/>
      <c r="M433" s="308"/>
      <c r="N433" s="308"/>
      <c r="O433" s="308"/>
      <c r="P433" s="309"/>
      <c r="Q433" s="307"/>
      <c r="R433" s="182" t="str">
        <f ca="1">IF(ISERROR($V433),"",OFFSET('Smelter Look-up'!$C$4,$V433-4,0)&amp;"")</f>
        <v/>
      </c>
      <c r="S433" s="181" t="str">
        <f t="shared" ca="1" si="45"/>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46"/>
        <v>0</v>
      </c>
      <c r="AB433" s="228" t="str">
        <f t="shared" si="47"/>
        <v/>
      </c>
    </row>
    <row r="434" spans="1:28" s="227" customFormat="1" ht="20.25">
      <c r="A434" s="302"/>
      <c r="B434" s="301"/>
      <c r="C434" s="300"/>
      <c r="D434" s="303"/>
      <c r="E434" s="301"/>
      <c r="F434" s="301"/>
      <c r="G434" s="301"/>
      <c r="H434" s="299"/>
      <c r="I434" s="298"/>
      <c r="J434" s="298"/>
      <c r="K434" s="308"/>
      <c r="L434" s="308"/>
      <c r="M434" s="308"/>
      <c r="N434" s="308"/>
      <c r="O434" s="308"/>
      <c r="P434" s="309"/>
      <c r="Q434" s="307"/>
      <c r="R434" s="182" t="str">
        <f ca="1">IF(ISERROR($V434),"",OFFSET('Smelter Look-up'!$C$4,$V434-4,0)&amp;"")</f>
        <v/>
      </c>
      <c r="S434" s="181" t="str">
        <f t="shared" ca="1" si="45"/>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46"/>
        <v>0</v>
      </c>
      <c r="AB434" s="228" t="str">
        <f t="shared" si="47"/>
        <v/>
      </c>
    </row>
    <row r="435" spans="1:28" s="227" customFormat="1" ht="20.25">
      <c r="A435" s="302"/>
      <c r="B435" s="301"/>
      <c r="C435" s="300"/>
      <c r="D435" s="303"/>
      <c r="E435" s="301"/>
      <c r="F435" s="301"/>
      <c r="G435" s="301"/>
      <c r="H435" s="299"/>
      <c r="I435" s="298"/>
      <c r="J435" s="298"/>
      <c r="K435" s="308"/>
      <c r="L435" s="308"/>
      <c r="M435" s="308"/>
      <c r="N435" s="308"/>
      <c r="O435" s="308"/>
      <c r="P435" s="309"/>
      <c r="Q435" s="307"/>
      <c r="R435" s="182" t="str">
        <f ca="1">IF(ISERROR($V435),"",OFFSET('Smelter Look-up'!$C$4,$V435-4,0)&amp;"")</f>
        <v/>
      </c>
      <c r="S435" s="181" t="str">
        <f t="shared" ca="1" si="45"/>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46"/>
        <v>0</v>
      </c>
      <c r="AB435" s="228" t="str">
        <f t="shared" si="47"/>
        <v/>
      </c>
    </row>
    <row r="436" spans="1:28" s="227" customFormat="1" ht="20.25">
      <c r="A436" s="297"/>
      <c r="B436" s="301"/>
      <c r="C436" s="300"/>
      <c r="D436" s="304"/>
      <c r="E436" s="301"/>
      <c r="F436" s="301"/>
      <c r="G436" s="301"/>
      <c r="H436" s="299"/>
      <c r="I436" s="298"/>
      <c r="J436" s="298"/>
      <c r="K436" s="308"/>
      <c r="L436" s="308"/>
      <c r="M436" s="308"/>
      <c r="N436" s="308"/>
      <c r="O436" s="308"/>
      <c r="P436" s="309"/>
      <c r="Q436" s="307"/>
      <c r="R436" s="182" t="str">
        <f ca="1">IF(ISERROR($V436),"",OFFSET('Smelter Look-up'!$C$4,$V436-4,0)&amp;"")</f>
        <v/>
      </c>
      <c r="S436" s="181" t="str">
        <f t="shared" ca="1" si="45"/>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46"/>
        <v>0</v>
      </c>
      <c r="AB436" s="228" t="str">
        <f t="shared" si="47"/>
        <v/>
      </c>
    </row>
    <row r="437" spans="1:28" s="227" customFormat="1" ht="20.25">
      <c r="A437" s="302"/>
      <c r="B437" s="301"/>
      <c r="C437" s="300"/>
      <c r="D437" s="303"/>
      <c r="E437" s="301"/>
      <c r="F437" s="301"/>
      <c r="G437" s="301"/>
      <c r="H437" s="299"/>
      <c r="I437" s="298"/>
      <c r="J437" s="298"/>
      <c r="K437" s="308"/>
      <c r="L437" s="308"/>
      <c r="M437" s="308"/>
      <c r="N437" s="308"/>
      <c r="O437" s="308"/>
      <c r="P437" s="309"/>
      <c r="Q437" s="307"/>
      <c r="R437" s="182" t="str">
        <f ca="1">IF(ISERROR($V437),"",OFFSET('Smelter Look-up'!$C$4,$V437-4,0)&amp;"")</f>
        <v/>
      </c>
      <c r="S437" s="181" t="str">
        <f t="shared" ca="1" si="45"/>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46"/>
        <v>0</v>
      </c>
      <c r="AB437" s="228" t="str">
        <f t="shared" si="47"/>
        <v/>
      </c>
    </row>
    <row r="438" spans="1:28" s="227" customFormat="1" ht="20.25">
      <c r="A438" s="302"/>
      <c r="B438" s="301"/>
      <c r="C438" s="300"/>
      <c r="D438" s="303"/>
      <c r="E438" s="301"/>
      <c r="F438" s="301"/>
      <c r="G438" s="301"/>
      <c r="H438" s="299"/>
      <c r="I438" s="298"/>
      <c r="J438" s="298"/>
      <c r="K438" s="308"/>
      <c r="L438" s="308"/>
      <c r="M438" s="308"/>
      <c r="N438" s="308"/>
      <c r="O438" s="308"/>
      <c r="P438" s="309"/>
      <c r="Q438" s="307"/>
      <c r="R438" s="182" t="str">
        <f ca="1">IF(ISERROR($V438),"",OFFSET('Smelter Look-up'!$C$4,$V438-4,0)&amp;"")</f>
        <v/>
      </c>
      <c r="S438" s="181" t="str">
        <f t="shared" ca="1" si="45"/>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46"/>
        <v>0</v>
      </c>
      <c r="AB438" s="228" t="str">
        <f t="shared" si="47"/>
        <v/>
      </c>
    </row>
    <row r="439" spans="1:28" s="227" customFormat="1" ht="20.25">
      <c r="A439" s="302"/>
      <c r="B439" s="301"/>
      <c r="C439" s="300"/>
      <c r="D439" s="303"/>
      <c r="E439" s="301"/>
      <c r="F439" s="301"/>
      <c r="G439" s="301"/>
      <c r="H439" s="299"/>
      <c r="I439" s="298"/>
      <c r="J439" s="298"/>
      <c r="K439" s="308"/>
      <c r="L439" s="308"/>
      <c r="M439" s="308"/>
      <c r="N439" s="308"/>
      <c r="O439" s="308"/>
      <c r="P439" s="309"/>
      <c r="Q439" s="307"/>
      <c r="R439" s="182" t="str">
        <f ca="1">IF(ISERROR($V439),"",OFFSET('Smelter Look-up'!$C$4,$V439-4,0)&amp;"")</f>
        <v/>
      </c>
      <c r="S439" s="181" t="str">
        <f t="shared" ca="1" si="45"/>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si="46"/>
        <v>0</v>
      </c>
      <c r="AB439" s="228" t="str">
        <f t="shared" si="47"/>
        <v/>
      </c>
    </row>
    <row r="440" spans="1:28" s="227" customFormat="1" ht="20.25">
      <c r="A440" s="302"/>
      <c r="B440" s="301"/>
      <c r="C440" s="300"/>
      <c r="D440" s="303"/>
      <c r="E440" s="301"/>
      <c r="F440" s="301"/>
      <c r="G440" s="301"/>
      <c r="H440" s="299"/>
      <c r="I440" s="298"/>
      <c r="J440" s="298"/>
      <c r="K440" s="308"/>
      <c r="L440" s="308"/>
      <c r="M440" s="308"/>
      <c r="N440" s="308"/>
      <c r="O440" s="308"/>
      <c r="P440" s="309"/>
      <c r="Q440" s="307"/>
      <c r="R440" s="182" t="str">
        <f ca="1">IF(ISERROR($V440),"",OFFSET('Smelter Look-up'!$C$4,$V440-4,0)&amp;"")</f>
        <v/>
      </c>
      <c r="S440" s="181" t="str">
        <f t="shared" ca="1" si="45"/>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46"/>
        <v>0</v>
      </c>
      <c r="AB440" s="228" t="str">
        <f t="shared" si="47"/>
        <v/>
      </c>
    </row>
    <row r="441" spans="1:28" s="227" customFormat="1" ht="20.25">
      <c r="A441" s="302"/>
      <c r="B441" s="301"/>
      <c r="C441" s="300"/>
      <c r="D441" s="303"/>
      <c r="E441" s="301"/>
      <c r="F441" s="301"/>
      <c r="G441" s="301"/>
      <c r="H441" s="299"/>
      <c r="I441" s="298"/>
      <c r="J441" s="298"/>
      <c r="K441" s="308"/>
      <c r="L441" s="308"/>
      <c r="M441" s="308"/>
      <c r="N441" s="308"/>
      <c r="O441" s="308"/>
      <c r="P441" s="309"/>
      <c r="Q441" s="307"/>
      <c r="R441" s="182" t="str">
        <f ca="1">IF(ISERROR($V441),"",OFFSET('Smelter Look-up'!$C$4,$V441-4,0)&amp;"")</f>
        <v/>
      </c>
      <c r="S441" s="181" t="str">
        <f t="shared" ca="1" si="45"/>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46"/>
        <v>0</v>
      </c>
      <c r="AB441" s="228" t="str">
        <f t="shared" si="47"/>
        <v/>
      </c>
    </row>
    <row r="442" spans="1:28" s="227" customFormat="1" ht="20.25">
      <c r="A442" s="302"/>
      <c r="B442" s="301"/>
      <c r="C442" s="300"/>
      <c r="D442" s="303"/>
      <c r="E442" s="301"/>
      <c r="F442" s="301"/>
      <c r="G442" s="301"/>
      <c r="H442" s="299"/>
      <c r="I442" s="298"/>
      <c r="J442" s="298"/>
      <c r="K442" s="308"/>
      <c r="L442" s="308"/>
      <c r="M442" s="308"/>
      <c r="N442" s="308"/>
      <c r="O442" s="308"/>
      <c r="P442" s="309"/>
      <c r="Q442" s="307"/>
      <c r="R442" s="182" t="str">
        <f ca="1">IF(ISERROR($V442),"",OFFSET('Smelter Look-up'!$C$4,$V442-4,0)&amp;"")</f>
        <v/>
      </c>
      <c r="S442" s="181" t="str">
        <f t="shared" ca="1" si="45"/>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46"/>
        <v>0</v>
      </c>
      <c r="AB442" s="228" t="str">
        <f t="shared" si="47"/>
        <v/>
      </c>
    </row>
    <row r="443" spans="1:28" s="227" customFormat="1" ht="20.25">
      <c r="A443" s="302"/>
      <c r="B443" s="301"/>
      <c r="C443" s="300"/>
      <c r="D443" s="303"/>
      <c r="E443" s="301"/>
      <c r="F443" s="301"/>
      <c r="G443" s="301"/>
      <c r="H443" s="299"/>
      <c r="I443" s="298"/>
      <c r="J443" s="298"/>
      <c r="K443" s="308"/>
      <c r="L443" s="308"/>
      <c r="M443" s="308"/>
      <c r="N443" s="308"/>
      <c r="O443" s="308"/>
      <c r="P443" s="309"/>
      <c r="Q443" s="307"/>
      <c r="R443" s="182" t="str">
        <f ca="1">IF(ISERROR($V443),"",OFFSET('Smelter Look-up'!$C$4,$V443-4,0)&amp;"")</f>
        <v/>
      </c>
      <c r="S443" s="181" t="str">
        <f t="shared" ca="1" si="45"/>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si="46"/>
        <v>0</v>
      </c>
      <c r="AB443" s="228" t="str">
        <f t="shared" si="47"/>
        <v/>
      </c>
    </row>
    <row r="444" spans="1:28" s="227" customFormat="1" ht="20.25">
      <c r="A444" s="302"/>
      <c r="B444" s="301"/>
      <c r="C444" s="300"/>
      <c r="D444" s="303"/>
      <c r="E444" s="301"/>
      <c r="F444" s="301"/>
      <c r="G444" s="301"/>
      <c r="H444" s="299"/>
      <c r="I444" s="298"/>
      <c r="J444" s="298"/>
      <c r="K444" s="308"/>
      <c r="L444" s="308"/>
      <c r="M444" s="308"/>
      <c r="N444" s="308"/>
      <c r="O444" s="308"/>
      <c r="P444" s="309"/>
      <c r="Q444" s="307"/>
      <c r="R444" s="182" t="str">
        <f ca="1">IF(ISERROR($V444),"",OFFSET('Smelter Look-up'!$C$4,$V444-4,0)&amp;"")</f>
        <v/>
      </c>
      <c r="S444" s="181" t="str">
        <f t="shared" ca="1" si="45"/>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si="46"/>
        <v>0</v>
      </c>
      <c r="AB444" s="228" t="str">
        <f t="shared" si="47"/>
        <v/>
      </c>
    </row>
    <row r="445" spans="1:28" s="227" customFormat="1" ht="20.25">
      <c r="A445" s="302"/>
      <c r="B445" s="301"/>
      <c r="C445" s="300"/>
      <c r="D445" s="303"/>
      <c r="E445" s="301"/>
      <c r="F445" s="301"/>
      <c r="G445" s="301"/>
      <c r="H445" s="299"/>
      <c r="I445" s="298"/>
      <c r="J445" s="298"/>
      <c r="K445" s="308"/>
      <c r="L445" s="308"/>
      <c r="M445" s="308"/>
      <c r="N445" s="308"/>
      <c r="O445" s="308"/>
      <c r="P445" s="309"/>
      <c r="Q445" s="307"/>
      <c r="R445" s="182" t="str">
        <f ca="1">IF(ISERROR($V445),"",OFFSET('Smelter Look-up'!$C$4,$V445-4,0)&amp;"")</f>
        <v/>
      </c>
      <c r="S445" s="181" t="str">
        <f t="shared" ca="1" si="45"/>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46"/>
        <v>0</v>
      </c>
      <c r="AB445" s="228" t="str">
        <f t="shared" si="47"/>
        <v/>
      </c>
    </row>
    <row r="446" spans="1:28" s="227" customFormat="1" ht="20.25">
      <c r="A446" s="302"/>
      <c r="B446" s="301"/>
      <c r="C446" s="300"/>
      <c r="D446" s="303"/>
      <c r="E446" s="301"/>
      <c r="F446" s="301"/>
      <c r="G446" s="301"/>
      <c r="H446" s="299"/>
      <c r="I446" s="298"/>
      <c r="J446" s="298"/>
      <c r="K446" s="308"/>
      <c r="L446" s="308"/>
      <c r="M446" s="308"/>
      <c r="N446" s="308"/>
      <c r="O446" s="308"/>
      <c r="P446" s="309"/>
      <c r="Q446" s="307"/>
      <c r="R446" s="182" t="str">
        <f ca="1">IF(ISERROR($V446),"",OFFSET('Smelter Look-up'!$C$4,$V446-4,0)&amp;"")</f>
        <v/>
      </c>
      <c r="S446" s="181" t="str">
        <f t="shared" ca="1" si="45"/>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si="46"/>
        <v>0</v>
      </c>
      <c r="AB446" s="228" t="str">
        <f t="shared" si="47"/>
        <v/>
      </c>
    </row>
    <row r="447" spans="1:28" s="227" customFormat="1" ht="20.25">
      <c r="A447" s="302"/>
      <c r="B447" s="301"/>
      <c r="C447" s="300"/>
      <c r="D447" s="303"/>
      <c r="E447" s="301"/>
      <c r="F447" s="301"/>
      <c r="G447" s="301"/>
      <c r="H447" s="299"/>
      <c r="I447" s="298"/>
      <c r="J447" s="298"/>
      <c r="K447" s="308"/>
      <c r="L447" s="308"/>
      <c r="M447" s="308"/>
      <c r="N447" s="308"/>
      <c r="O447" s="308"/>
      <c r="P447" s="309"/>
      <c r="Q447" s="307"/>
      <c r="R447" s="182" t="str">
        <f ca="1">IF(ISERROR($V447),"",OFFSET('Smelter Look-up'!$C$4,$V447-4,0)&amp;"")</f>
        <v/>
      </c>
      <c r="S447" s="181" t="str">
        <f t="shared" ca="1" si="45"/>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46"/>
        <v>0</v>
      </c>
      <c r="AB447" s="228" t="str">
        <f t="shared" si="47"/>
        <v/>
      </c>
    </row>
    <row r="448" spans="1:28" s="227" customFormat="1" ht="20.25">
      <c r="A448" s="302"/>
      <c r="B448" s="301"/>
      <c r="C448" s="300"/>
      <c r="D448" s="303"/>
      <c r="E448" s="301"/>
      <c r="F448" s="301"/>
      <c r="G448" s="301"/>
      <c r="H448" s="299"/>
      <c r="I448" s="298"/>
      <c r="J448" s="298"/>
      <c r="K448" s="308"/>
      <c r="L448" s="308"/>
      <c r="M448" s="308"/>
      <c r="N448" s="308"/>
      <c r="O448" s="308"/>
      <c r="P448" s="309"/>
      <c r="Q448" s="307"/>
      <c r="R448" s="182" t="str">
        <f ca="1">IF(ISERROR($V448),"",OFFSET('Smelter Look-up'!$C$4,$V448-4,0)&amp;"")</f>
        <v/>
      </c>
      <c r="S448" s="181" t="str">
        <f t="shared" ca="1" si="45"/>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si="46"/>
        <v>0</v>
      </c>
      <c r="AB448" s="228" t="str">
        <f t="shared" si="47"/>
        <v/>
      </c>
    </row>
    <row r="449" spans="1:28" s="227" customFormat="1" ht="20.25">
      <c r="A449" s="302"/>
      <c r="B449" s="301"/>
      <c r="C449" s="300"/>
      <c r="D449" s="303"/>
      <c r="E449" s="301"/>
      <c r="F449" s="301"/>
      <c r="G449" s="301"/>
      <c r="H449" s="299"/>
      <c r="I449" s="298"/>
      <c r="J449" s="298"/>
      <c r="K449" s="308"/>
      <c r="L449" s="308"/>
      <c r="M449" s="308"/>
      <c r="N449" s="308"/>
      <c r="O449" s="308"/>
      <c r="P449" s="309"/>
      <c r="Q449" s="307"/>
      <c r="R449" s="182" t="str">
        <f ca="1">IF(ISERROR($V449),"",OFFSET('Smelter Look-up'!$C$4,$V449-4,0)&amp;"")</f>
        <v/>
      </c>
      <c r="S449" s="181" t="str">
        <f t="shared" ca="1" si="45"/>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46"/>
        <v>0</v>
      </c>
      <c r="AB449" s="228" t="str">
        <f t="shared" si="47"/>
        <v/>
      </c>
    </row>
    <row r="450" spans="1:28" s="227" customFormat="1" ht="20.25">
      <c r="A450" s="302"/>
      <c r="B450" s="301"/>
      <c r="C450" s="300"/>
      <c r="D450" s="303"/>
      <c r="E450" s="301"/>
      <c r="F450" s="301"/>
      <c r="G450" s="301"/>
      <c r="H450" s="299"/>
      <c r="I450" s="298"/>
      <c r="J450" s="298"/>
      <c r="K450" s="308"/>
      <c r="L450" s="308"/>
      <c r="M450" s="308"/>
      <c r="N450" s="308"/>
      <c r="O450" s="308"/>
      <c r="P450" s="309"/>
      <c r="Q450" s="307"/>
      <c r="R450" s="182" t="str">
        <f ca="1">IF(ISERROR($V450),"",OFFSET('Smelter Look-up'!$C$4,$V450-4,0)&amp;"")</f>
        <v/>
      </c>
      <c r="S450" s="181" t="str">
        <f t="shared" ca="1" si="45"/>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46"/>
        <v>0</v>
      </c>
      <c r="AB450" s="228" t="str">
        <f t="shared" si="47"/>
        <v/>
      </c>
    </row>
    <row r="451" spans="1:28" s="227" customFormat="1" ht="20.25">
      <c r="A451" s="297"/>
      <c r="B451" s="301"/>
      <c r="C451" s="300"/>
      <c r="D451" s="304"/>
      <c r="E451" s="301"/>
      <c r="F451" s="301"/>
      <c r="G451" s="301"/>
      <c r="H451" s="299"/>
      <c r="I451" s="298"/>
      <c r="J451" s="298"/>
      <c r="K451" s="308"/>
      <c r="L451" s="308"/>
      <c r="M451" s="308"/>
      <c r="N451" s="308"/>
      <c r="O451" s="308"/>
      <c r="P451" s="309"/>
      <c r="Q451" s="307"/>
      <c r="R451" s="182" t="str">
        <f ca="1">IF(ISERROR($V451),"",OFFSET('Smelter Look-up'!$C$4,$V451-4,0)&amp;"")</f>
        <v/>
      </c>
      <c r="S451" s="181" t="str">
        <f t="shared" ca="1" si="45"/>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si="46"/>
        <v>0</v>
      </c>
      <c r="AB451" s="228" t="str">
        <f t="shared" si="47"/>
        <v/>
      </c>
    </row>
    <row r="452" spans="1:28" s="227" customFormat="1" ht="20.25">
      <c r="A452" s="302"/>
      <c r="B452" s="301"/>
      <c r="C452" s="300"/>
      <c r="D452" s="304"/>
      <c r="E452" s="301"/>
      <c r="F452" s="301"/>
      <c r="G452" s="301"/>
      <c r="H452" s="299"/>
      <c r="I452" s="298"/>
      <c r="J452" s="298"/>
      <c r="K452" s="308"/>
      <c r="L452" s="308"/>
      <c r="M452" s="308"/>
      <c r="N452" s="308"/>
      <c r="O452" s="308"/>
      <c r="P452" s="309"/>
      <c r="Q452" s="307"/>
      <c r="R452" s="182" t="str">
        <f ca="1">IF(ISERROR($V452),"",OFFSET('Smelter Look-up'!$C$4,$V452-4,0)&amp;"")</f>
        <v/>
      </c>
      <c r="S452" s="181" t="str">
        <f t="shared" ca="1" si="45"/>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si="46"/>
        <v>0</v>
      </c>
      <c r="AB452" s="228" t="str">
        <f t="shared" si="47"/>
        <v/>
      </c>
    </row>
    <row r="453" spans="1:28" s="227" customFormat="1" ht="20.25">
      <c r="A453" s="302"/>
      <c r="B453" s="301"/>
      <c r="C453" s="300"/>
      <c r="D453" s="303"/>
      <c r="E453" s="301"/>
      <c r="F453" s="301"/>
      <c r="G453" s="301"/>
      <c r="H453" s="299"/>
      <c r="I453" s="298"/>
      <c r="J453" s="298"/>
      <c r="K453" s="308"/>
      <c r="L453" s="308"/>
      <c r="M453" s="308"/>
      <c r="N453" s="308"/>
      <c r="O453" s="308"/>
      <c r="P453" s="309"/>
      <c r="Q453" s="307"/>
      <c r="R453" s="182" t="str">
        <f ca="1">IF(ISERROR($V453),"",OFFSET('Smelter Look-up'!$C$4,$V453-4,0)&amp;"")</f>
        <v/>
      </c>
      <c r="S453" s="181" t="str">
        <f t="shared" ca="1" si="45"/>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si="46"/>
        <v>0</v>
      </c>
      <c r="AB453" s="228" t="str">
        <f t="shared" si="47"/>
        <v/>
      </c>
    </row>
    <row r="454" spans="1:28" s="227" customFormat="1" ht="20.25">
      <c r="A454" s="302"/>
      <c r="B454" s="301"/>
      <c r="C454" s="300"/>
      <c r="D454" s="303"/>
      <c r="E454" s="301"/>
      <c r="F454" s="301"/>
      <c r="G454" s="301"/>
      <c r="H454" s="299"/>
      <c r="I454" s="298"/>
      <c r="J454" s="298"/>
      <c r="K454" s="308"/>
      <c r="L454" s="308"/>
      <c r="M454" s="308"/>
      <c r="N454" s="308"/>
      <c r="O454" s="308"/>
      <c r="P454" s="309"/>
      <c r="Q454" s="307"/>
      <c r="R454" s="182" t="str">
        <f ca="1">IF(ISERROR($V454),"",OFFSET('Smelter Look-up'!$C$4,$V454-4,0)&amp;"")</f>
        <v/>
      </c>
      <c r="S454" s="181" t="str">
        <f t="shared" ca="1" si="45"/>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si="46"/>
        <v>0</v>
      </c>
      <c r="AB454" s="228" t="str">
        <f t="shared" si="47"/>
        <v/>
      </c>
    </row>
    <row r="455" spans="1:28" s="227" customFormat="1" ht="20.25">
      <c r="A455" s="302"/>
      <c r="B455" s="301"/>
      <c r="C455" s="300"/>
      <c r="D455" s="303"/>
      <c r="E455" s="301"/>
      <c r="F455" s="301"/>
      <c r="G455" s="301"/>
      <c r="H455" s="299"/>
      <c r="I455" s="298"/>
      <c r="J455" s="298"/>
      <c r="K455" s="308"/>
      <c r="L455" s="308"/>
      <c r="M455" s="308"/>
      <c r="N455" s="308"/>
      <c r="O455" s="308"/>
      <c r="P455" s="309"/>
      <c r="Q455" s="307"/>
      <c r="R455" s="182" t="str">
        <f ca="1">IF(ISERROR($V455),"",OFFSET('Smelter Look-up'!$C$4,$V455-4,0)&amp;"")</f>
        <v/>
      </c>
      <c r="S455" s="181" t="str">
        <f t="shared" ref="S455:S485" ca="1" si="48">IF(B455="","",IF(ISERROR(MATCH($E455,CL,0)),"Unknown",INDIRECT("'C'!$A$"&amp;MATCH($E455,CL,0)+1)))</f>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ref="X455:X485" si="49">IF(AND(C455="Smelter not listed",OR(LEN(D455)=0,LEN(E455)=0)),1,0)</f>
        <v>0</v>
      </c>
      <c r="AB455" s="228" t="str">
        <f t="shared" ref="AB455:AB485" si="50">B455&amp;C455</f>
        <v/>
      </c>
    </row>
    <row r="456" spans="1:28" s="227" customFormat="1" ht="20.25">
      <c r="A456" s="302"/>
      <c r="B456" s="301"/>
      <c r="C456" s="300"/>
      <c r="D456" s="303"/>
      <c r="E456" s="301"/>
      <c r="F456" s="301"/>
      <c r="G456" s="301"/>
      <c r="H456" s="299"/>
      <c r="I456" s="298"/>
      <c r="J456" s="298"/>
      <c r="K456" s="308"/>
      <c r="L456" s="308"/>
      <c r="M456" s="308"/>
      <c r="N456" s="308"/>
      <c r="O456" s="308"/>
      <c r="P456" s="309"/>
      <c r="Q456" s="307"/>
      <c r="R456" s="182" t="str">
        <f ca="1">IF(ISERROR($V456),"",OFFSET('Smelter Look-up'!$C$4,$V456-4,0)&amp;"")</f>
        <v/>
      </c>
      <c r="S456" s="181" t="str">
        <f t="shared" ca="1" si="48"/>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si="49"/>
        <v>0</v>
      </c>
      <c r="AB456" s="228" t="str">
        <f t="shared" si="50"/>
        <v/>
      </c>
    </row>
    <row r="457" spans="1:28" s="227" customFormat="1" ht="20.25">
      <c r="A457" s="302"/>
      <c r="B457" s="301"/>
      <c r="C457" s="300"/>
      <c r="D457" s="303"/>
      <c r="E457" s="301"/>
      <c r="F457" s="301"/>
      <c r="G457" s="301"/>
      <c r="H457" s="299"/>
      <c r="I457" s="298"/>
      <c r="J457" s="298"/>
      <c r="K457" s="308"/>
      <c r="L457" s="308"/>
      <c r="M457" s="308"/>
      <c r="N457" s="308"/>
      <c r="O457" s="308"/>
      <c r="P457" s="309"/>
      <c r="Q457" s="307"/>
      <c r="R457" s="182" t="str">
        <f ca="1">IF(ISERROR($V457),"",OFFSET('Smelter Look-up'!$C$4,$V457-4,0)&amp;"")</f>
        <v/>
      </c>
      <c r="S457" s="181" t="str">
        <f t="shared" ca="1" si="48"/>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49"/>
        <v>0</v>
      </c>
      <c r="AB457" s="228" t="str">
        <f t="shared" si="50"/>
        <v/>
      </c>
    </row>
    <row r="458" spans="1:28" s="227" customFormat="1" ht="20.25">
      <c r="A458" s="302"/>
      <c r="B458" s="301"/>
      <c r="C458" s="300"/>
      <c r="D458" s="303"/>
      <c r="E458" s="301"/>
      <c r="F458" s="301"/>
      <c r="G458" s="301"/>
      <c r="H458" s="299"/>
      <c r="I458" s="298"/>
      <c r="J458" s="298"/>
      <c r="K458" s="308"/>
      <c r="L458" s="308"/>
      <c r="M458" s="308"/>
      <c r="N458" s="308"/>
      <c r="O458" s="308"/>
      <c r="P458" s="309"/>
      <c r="Q458" s="307"/>
      <c r="R458" s="182" t="str">
        <f ca="1">IF(ISERROR($V458),"",OFFSET('Smelter Look-up'!$C$4,$V458-4,0)&amp;"")</f>
        <v/>
      </c>
      <c r="S458" s="181" t="str">
        <f t="shared" ca="1" si="48"/>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si="49"/>
        <v>0</v>
      </c>
      <c r="AB458" s="228" t="str">
        <f t="shared" si="50"/>
        <v/>
      </c>
    </row>
    <row r="459" spans="1:28" s="227" customFormat="1" ht="20.25">
      <c r="A459" s="302"/>
      <c r="B459" s="301"/>
      <c r="C459" s="300"/>
      <c r="D459" s="303"/>
      <c r="E459" s="301"/>
      <c r="F459" s="301"/>
      <c r="G459" s="301"/>
      <c r="H459" s="299"/>
      <c r="I459" s="298"/>
      <c r="J459" s="298"/>
      <c r="K459" s="308"/>
      <c r="L459" s="308"/>
      <c r="M459" s="308"/>
      <c r="N459" s="308"/>
      <c r="O459" s="308"/>
      <c r="P459" s="309"/>
      <c r="Q459" s="307"/>
      <c r="R459" s="182" t="str">
        <f ca="1">IF(ISERROR($V459),"",OFFSET('Smelter Look-up'!$C$4,$V459-4,0)&amp;"")</f>
        <v/>
      </c>
      <c r="S459" s="181" t="str">
        <f t="shared" ca="1" si="48"/>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si="49"/>
        <v>0</v>
      </c>
      <c r="AB459" s="228" t="str">
        <f t="shared" si="50"/>
        <v/>
      </c>
    </row>
    <row r="460" spans="1:28" s="227" customFormat="1" ht="20.25">
      <c r="A460" s="302"/>
      <c r="B460" s="301"/>
      <c r="C460" s="300"/>
      <c r="D460" s="303"/>
      <c r="E460" s="301"/>
      <c r="F460" s="301"/>
      <c r="G460" s="301"/>
      <c r="H460" s="299"/>
      <c r="I460" s="298"/>
      <c r="J460" s="298"/>
      <c r="K460" s="308"/>
      <c r="L460" s="308"/>
      <c r="M460" s="308"/>
      <c r="N460" s="308"/>
      <c r="O460" s="308"/>
      <c r="P460" s="309"/>
      <c r="Q460" s="307"/>
      <c r="R460" s="182" t="str">
        <f ca="1">IF(ISERROR($V460),"",OFFSET('Smelter Look-up'!$C$4,$V460-4,0)&amp;"")</f>
        <v/>
      </c>
      <c r="S460" s="181" t="str">
        <f t="shared" ca="1" si="48"/>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si="49"/>
        <v>0</v>
      </c>
      <c r="AB460" s="228" t="str">
        <f t="shared" si="50"/>
        <v/>
      </c>
    </row>
    <row r="461" spans="1:28" s="227" customFormat="1" ht="20.25">
      <c r="A461" s="297"/>
      <c r="B461" s="301"/>
      <c r="C461" s="300"/>
      <c r="D461" s="304"/>
      <c r="E461" s="301"/>
      <c r="F461" s="301"/>
      <c r="G461" s="301"/>
      <c r="H461" s="299"/>
      <c r="I461" s="298"/>
      <c r="J461" s="298"/>
      <c r="K461" s="308"/>
      <c r="L461" s="308"/>
      <c r="M461" s="308"/>
      <c r="N461" s="308"/>
      <c r="O461" s="308"/>
      <c r="P461" s="309"/>
      <c r="Q461" s="307"/>
      <c r="R461" s="182" t="str">
        <f ca="1">IF(ISERROR($V461),"",OFFSET('Smelter Look-up'!$C$4,$V461-4,0)&amp;"")</f>
        <v/>
      </c>
      <c r="S461" s="181" t="str">
        <f t="shared" ca="1" si="48"/>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49"/>
        <v>0</v>
      </c>
      <c r="AB461" s="228" t="str">
        <f t="shared" si="50"/>
        <v/>
      </c>
    </row>
    <row r="462" spans="1:28" s="227" customFormat="1" ht="20.25">
      <c r="A462" s="302"/>
      <c r="B462" s="301"/>
      <c r="C462" s="300"/>
      <c r="D462" s="303"/>
      <c r="E462" s="301"/>
      <c r="F462" s="301"/>
      <c r="G462" s="301"/>
      <c r="H462" s="299"/>
      <c r="I462" s="298"/>
      <c r="J462" s="298"/>
      <c r="K462" s="308"/>
      <c r="L462" s="308"/>
      <c r="M462" s="308"/>
      <c r="N462" s="308"/>
      <c r="O462" s="308"/>
      <c r="P462" s="309"/>
      <c r="Q462" s="307"/>
      <c r="R462" s="182" t="str">
        <f ca="1">IF(ISERROR($V462),"",OFFSET('Smelter Look-up'!$C$4,$V462-4,0)&amp;"")</f>
        <v/>
      </c>
      <c r="S462" s="181" t="str">
        <f t="shared" ca="1" si="48"/>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si="49"/>
        <v>0</v>
      </c>
      <c r="AB462" s="228" t="str">
        <f t="shared" si="50"/>
        <v/>
      </c>
    </row>
    <row r="463" spans="1:28" s="227" customFormat="1" ht="20.25">
      <c r="A463" s="302"/>
      <c r="B463" s="301"/>
      <c r="C463" s="300"/>
      <c r="D463" s="303"/>
      <c r="E463" s="301"/>
      <c r="F463" s="301"/>
      <c r="G463" s="301"/>
      <c r="H463" s="299"/>
      <c r="I463" s="298"/>
      <c r="J463" s="298"/>
      <c r="K463" s="308"/>
      <c r="L463" s="308"/>
      <c r="M463" s="308"/>
      <c r="N463" s="308"/>
      <c r="O463" s="308"/>
      <c r="P463" s="309"/>
      <c r="Q463" s="307"/>
      <c r="R463" s="182" t="str">
        <f ca="1">IF(ISERROR($V463),"",OFFSET('Smelter Look-up'!$C$4,$V463-4,0)&amp;"")</f>
        <v/>
      </c>
      <c r="S463" s="181" t="str">
        <f t="shared" ca="1" si="48"/>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si="49"/>
        <v>0</v>
      </c>
      <c r="AB463" s="228" t="str">
        <f t="shared" si="50"/>
        <v/>
      </c>
    </row>
    <row r="464" spans="1:28" s="227" customFormat="1" ht="20.25">
      <c r="A464" s="302"/>
      <c r="B464" s="301"/>
      <c r="C464" s="300"/>
      <c r="D464" s="303"/>
      <c r="E464" s="301"/>
      <c r="F464" s="301"/>
      <c r="G464" s="301"/>
      <c r="H464" s="299"/>
      <c r="I464" s="298"/>
      <c r="J464" s="298"/>
      <c r="K464" s="308"/>
      <c r="L464" s="308"/>
      <c r="M464" s="308"/>
      <c r="N464" s="308"/>
      <c r="O464" s="308"/>
      <c r="P464" s="309"/>
      <c r="Q464" s="307"/>
      <c r="R464" s="182" t="str">
        <f ca="1">IF(ISERROR($V464),"",OFFSET('Smelter Look-up'!$C$4,$V464-4,0)&amp;"")</f>
        <v/>
      </c>
      <c r="S464" s="181" t="str">
        <f t="shared" ca="1" si="48"/>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si="49"/>
        <v>0</v>
      </c>
      <c r="AB464" s="228" t="str">
        <f t="shared" si="50"/>
        <v/>
      </c>
    </row>
    <row r="465" spans="1:28" s="227" customFormat="1" ht="20.25">
      <c r="A465" s="302"/>
      <c r="B465" s="301"/>
      <c r="C465" s="300"/>
      <c r="D465" s="303"/>
      <c r="E465" s="301"/>
      <c r="F465" s="301"/>
      <c r="G465" s="301"/>
      <c r="H465" s="299"/>
      <c r="I465" s="298"/>
      <c r="J465" s="298"/>
      <c r="K465" s="308"/>
      <c r="L465" s="308"/>
      <c r="M465" s="308"/>
      <c r="N465" s="308"/>
      <c r="O465" s="308"/>
      <c r="P465" s="309"/>
      <c r="Q465" s="307"/>
      <c r="R465" s="182" t="str">
        <f ca="1">IF(ISERROR($V465),"",OFFSET('Smelter Look-up'!$C$4,$V465-4,0)&amp;"")</f>
        <v/>
      </c>
      <c r="S465" s="181" t="str">
        <f t="shared" ca="1" si="48"/>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si="49"/>
        <v>0</v>
      </c>
      <c r="AB465" s="228" t="str">
        <f t="shared" si="50"/>
        <v/>
      </c>
    </row>
    <row r="466" spans="1:28" s="227" customFormat="1" ht="20.25">
      <c r="A466" s="302"/>
      <c r="B466" s="301"/>
      <c r="C466" s="300"/>
      <c r="D466" s="303"/>
      <c r="E466" s="301"/>
      <c r="F466" s="301"/>
      <c r="G466" s="301"/>
      <c r="H466" s="299"/>
      <c r="I466" s="298"/>
      <c r="J466" s="298"/>
      <c r="K466" s="308"/>
      <c r="L466" s="308"/>
      <c r="M466" s="308"/>
      <c r="N466" s="308"/>
      <c r="O466" s="308"/>
      <c r="P466" s="309"/>
      <c r="Q466" s="307"/>
      <c r="R466" s="182" t="str">
        <f ca="1">IF(ISERROR($V466),"",OFFSET('Smelter Look-up'!$C$4,$V466-4,0)&amp;"")</f>
        <v/>
      </c>
      <c r="S466" s="181" t="str">
        <f t="shared" ca="1" si="48"/>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49"/>
        <v>0</v>
      </c>
      <c r="AB466" s="228" t="str">
        <f t="shared" si="50"/>
        <v/>
      </c>
    </row>
    <row r="467" spans="1:28" s="227" customFormat="1" ht="20.25">
      <c r="A467" s="302"/>
      <c r="B467" s="301"/>
      <c r="C467" s="300"/>
      <c r="D467" s="303"/>
      <c r="E467" s="301"/>
      <c r="F467" s="301"/>
      <c r="G467" s="301"/>
      <c r="H467" s="299"/>
      <c r="I467" s="298"/>
      <c r="J467" s="298"/>
      <c r="K467" s="308"/>
      <c r="L467" s="308"/>
      <c r="M467" s="308"/>
      <c r="N467" s="308"/>
      <c r="O467" s="308"/>
      <c r="P467" s="309"/>
      <c r="Q467" s="307"/>
      <c r="R467" s="182" t="str">
        <f ca="1">IF(ISERROR($V467),"",OFFSET('Smelter Look-up'!$C$4,$V467-4,0)&amp;"")</f>
        <v/>
      </c>
      <c r="S467" s="181" t="str">
        <f t="shared" ca="1" si="48"/>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si="49"/>
        <v>0</v>
      </c>
      <c r="AB467" s="228" t="str">
        <f t="shared" si="50"/>
        <v/>
      </c>
    </row>
    <row r="468" spans="1:28" s="227" customFormat="1" ht="20.25">
      <c r="A468" s="302"/>
      <c r="B468" s="301"/>
      <c r="C468" s="300"/>
      <c r="D468" s="303"/>
      <c r="E468" s="301"/>
      <c r="F468" s="301"/>
      <c r="G468" s="301"/>
      <c r="H468" s="299"/>
      <c r="I468" s="298"/>
      <c r="J468" s="298"/>
      <c r="K468" s="308"/>
      <c r="L468" s="308"/>
      <c r="M468" s="308"/>
      <c r="N468" s="308"/>
      <c r="O468" s="308"/>
      <c r="P468" s="309"/>
      <c r="Q468" s="307"/>
      <c r="R468" s="182" t="str">
        <f ca="1">IF(ISERROR($V468),"",OFFSET('Smelter Look-up'!$C$4,$V468-4,0)&amp;"")</f>
        <v/>
      </c>
      <c r="S468" s="181" t="str">
        <f t="shared" ca="1" si="48"/>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si="49"/>
        <v>0</v>
      </c>
      <c r="AB468" s="228" t="str">
        <f t="shared" si="50"/>
        <v/>
      </c>
    </row>
    <row r="469" spans="1:28" s="227" customFormat="1" ht="20.25">
      <c r="A469" s="302"/>
      <c r="B469" s="301"/>
      <c r="C469" s="300"/>
      <c r="D469" s="303"/>
      <c r="E469" s="301"/>
      <c r="F469" s="301"/>
      <c r="G469" s="301"/>
      <c r="H469" s="299"/>
      <c r="I469" s="298"/>
      <c r="J469" s="298"/>
      <c r="K469" s="308"/>
      <c r="L469" s="308"/>
      <c r="M469" s="308"/>
      <c r="N469" s="308"/>
      <c r="O469" s="308"/>
      <c r="P469" s="309"/>
      <c r="Q469" s="307"/>
      <c r="R469" s="182" t="str">
        <f ca="1">IF(ISERROR($V469),"",OFFSET('Smelter Look-up'!$C$4,$V469-4,0)&amp;"")</f>
        <v/>
      </c>
      <c r="S469" s="181" t="str">
        <f t="shared" ca="1" si="48"/>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49"/>
        <v>0</v>
      </c>
      <c r="AB469" s="228" t="str">
        <f t="shared" si="50"/>
        <v/>
      </c>
    </row>
    <row r="470" spans="1:28" s="227" customFormat="1" ht="20.25">
      <c r="A470" s="302"/>
      <c r="B470" s="301"/>
      <c r="C470" s="300"/>
      <c r="D470" s="303"/>
      <c r="E470" s="301"/>
      <c r="F470" s="301"/>
      <c r="G470" s="301"/>
      <c r="H470" s="299"/>
      <c r="I470" s="298"/>
      <c r="J470" s="298"/>
      <c r="K470" s="308"/>
      <c r="L470" s="308"/>
      <c r="M470" s="308"/>
      <c r="N470" s="308"/>
      <c r="O470" s="308"/>
      <c r="P470" s="309"/>
      <c r="Q470" s="307"/>
      <c r="R470" s="182" t="str">
        <f ca="1">IF(ISERROR($V470),"",OFFSET('Smelter Look-up'!$C$4,$V470-4,0)&amp;"")</f>
        <v/>
      </c>
      <c r="S470" s="181" t="str">
        <f t="shared" ca="1" si="48"/>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49"/>
        <v>0</v>
      </c>
      <c r="AB470" s="228" t="str">
        <f t="shared" si="50"/>
        <v/>
      </c>
    </row>
    <row r="471" spans="1:28" s="227" customFormat="1" ht="20.25">
      <c r="A471" s="302"/>
      <c r="B471" s="301"/>
      <c r="C471" s="300"/>
      <c r="D471" s="303"/>
      <c r="E471" s="301"/>
      <c r="F471" s="301"/>
      <c r="G471" s="301"/>
      <c r="H471" s="299"/>
      <c r="I471" s="298"/>
      <c r="J471" s="298"/>
      <c r="K471" s="308"/>
      <c r="L471" s="308"/>
      <c r="M471" s="308"/>
      <c r="N471" s="308"/>
      <c r="O471" s="308"/>
      <c r="P471" s="309"/>
      <c r="Q471" s="307"/>
      <c r="R471" s="182" t="str">
        <f ca="1">IF(ISERROR($V471),"",OFFSET('Smelter Look-up'!$C$4,$V471-4,0)&amp;"")</f>
        <v/>
      </c>
      <c r="S471" s="181" t="str">
        <f t="shared" ca="1" si="48"/>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si="49"/>
        <v>0</v>
      </c>
      <c r="AB471" s="228" t="str">
        <f t="shared" si="50"/>
        <v/>
      </c>
    </row>
    <row r="472" spans="1:28" s="227" customFormat="1" ht="20.25">
      <c r="A472" s="302"/>
      <c r="B472" s="301"/>
      <c r="C472" s="300"/>
      <c r="D472" s="303"/>
      <c r="E472" s="301"/>
      <c r="F472" s="301"/>
      <c r="G472" s="301"/>
      <c r="H472" s="299"/>
      <c r="I472" s="298"/>
      <c r="J472" s="298"/>
      <c r="K472" s="308"/>
      <c r="L472" s="308"/>
      <c r="M472" s="308"/>
      <c r="N472" s="308"/>
      <c r="O472" s="308"/>
      <c r="P472" s="309"/>
      <c r="Q472" s="307"/>
      <c r="R472" s="182" t="str">
        <f ca="1">IF(ISERROR($V472),"",OFFSET('Smelter Look-up'!$C$4,$V472-4,0)&amp;"")</f>
        <v/>
      </c>
      <c r="S472" s="181" t="str">
        <f t="shared" ca="1" si="48"/>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si="49"/>
        <v>0</v>
      </c>
      <c r="AB472" s="228" t="str">
        <f t="shared" si="50"/>
        <v/>
      </c>
    </row>
    <row r="473" spans="1:28" s="227" customFormat="1" ht="20.25">
      <c r="A473" s="302"/>
      <c r="B473" s="301"/>
      <c r="C473" s="300"/>
      <c r="D473" s="303"/>
      <c r="E473" s="301"/>
      <c r="F473" s="301"/>
      <c r="G473" s="301"/>
      <c r="H473" s="299"/>
      <c r="I473" s="298"/>
      <c r="J473" s="298"/>
      <c r="K473" s="308"/>
      <c r="L473" s="308"/>
      <c r="M473" s="308"/>
      <c r="N473" s="308"/>
      <c r="O473" s="308"/>
      <c r="P473" s="309"/>
      <c r="Q473" s="307"/>
      <c r="R473" s="182" t="str">
        <f ca="1">IF(ISERROR($V473),"",OFFSET('Smelter Look-up'!$C$4,$V473-4,0)&amp;"")</f>
        <v/>
      </c>
      <c r="S473" s="181" t="str">
        <f t="shared" ca="1" si="48"/>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si="49"/>
        <v>0</v>
      </c>
      <c r="AB473" s="228" t="str">
        <f t="shared" si="50"/>
        <v/>
      </c>
    </row>
    <row r="474" spans="1:28" s="227" customFormat="1" ht="20.25">
      <c r="A474" s="297"/>
      <c r="B474" s="301"/>
      <c r="C474" s="300"/>
      <c r="D474" s="304"/>
      <c r="E474" s="301"/>
      <c r="F474" s="301"/>
      <c r="G474" s="301"/>
      <c r="H474" s="299"/>
      <c r="I474" s="298"/>
      <c r="J474" s="298"/>
      <c r="K474" s="308"/>
      <c r="L474" s="308"/>
      <c r="M474" s="308"/>
      <c r="N474" s="308"/>
      <c r="O474" s="308"/>
      <c r="P474" s="309"/>
      <c r="Q474" s="307"/>
      <c r="R474" s="182" t="str">
        <f ca="1">IF(ISERROR($V474),"",OFFSET('Smelter Look-up'!$C$4,$V474-4,0)&amp;"")</f>
        <v/>
      </c>
      <c r="S474" s="181" t="str">
        <f t="shared" ca="1" si="48"/>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49"/>
        <v>0</v>
      </c>
      <c r="AB474" s="228" t="str">
        <f t="shared" si="50"/>
        <v/>
      </c>
    </row>
    <row r="475" spans="1:28" s="227" customFormat="1" ht="20.25">
      <c r="A475" s="302"/>
      <c r="B475" s="301"/>
      <c r="C475" s="300"/>
      <c r="D475" s="304"/>
      <c r="E475" s="301"/>
      <c r="F475" s="301"/>
      <c r="G475" s="301"/>
      <c r="H475" s="299"/>
      <c r="I475" s="298"/>
      <c r="J475" s="298"/>
      <c r="K475" s="308"/>
      <c r="L475" s="308"/>
      <c r="M475" s="308"/>
      <c r="N475" s="308"/>
      <c r="O475" s="308"/>
      <c r="P475" s="309"/>
      <c r="Q475" s="307"/>
      <c r="R475" s="182" t="str">
        <f ca="1">IF(ISERROR($V475),"",OFFSET('Smelter Look-up'!$C$4,$V475-4,0)&amp;"")</f>
        <v/>
      </c>
      <c r="S475" s="181" t="str">
        <f t="shared" ca="1" si="48"/>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si="49"/>
        <v>0</v>
      </c>
      <c r="AB475" s="228" t="str">
        <f t="shared" si="50"/>
        <v/>
      </c>
    </row>
    <row r="476" spans="1:28" s="227" customFormat="1" ht="20.25">
      <c r="A476" s="302"/>
      <c r="B476" s="301"/>
      <c r="C476" s="300"/>
      <c r="D476" s="304"/>
      <c r="E476" s="301"/>
      <c r="F476" s="301"/>
      <c r="G476" s="301"/>
      <c r="H476" s="299"/>
      <c r="I476" s="298"/>
      <c r="J476" s="298"/>
      <c r="K476" s="308"/>
      <c r="L476" s="308"/>
      <c r="M476" s="308"/>
      <c r="N476" s="308"/>
      <c r="O476" s="308"/>
      <c r="P476" s="309"/>
      <c r="Q476" s="307"/>
      <c r="R476" s="182" t="str">
        <f ca="1">IF(ISERROR($V476),"",OFFSET('Smelter Look-up'!$C$4,$V476-4,0)&amp;"")</f>
        <v/>
      </c>
      <c r="S476" s="181" t="str">
        <f t="shared" ca="1" si="48"/>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si="49"/>
        <v>0</v>
      </c>
      <c r="AB476" s="228" t="str">
        <f t="shared" si="50"/>
        <v/>
      </c>
    </row>
    <row r="477" spans="1:28" s="227" customFormat="1" ht="20.25">
      <c r="A477" s="302"/>
      <c r="B477" s="301"/>
      <c r="C477" s="300"/>
      <c r="D477" s="304"/>
      <c r="E477" s="301"/>
      <c r="F477" s="301"/>
      <c r="G477" s="301"/>
      <c r="H477" s="299"/>
      <c r="I477" s="298"/>
      <c r="J477" s="298"/>
      <c r="K477" s="308"/>
      <c r="L477" s="308"/>
      <c r="M477" s="308"/>
      <c r="N477" s="308"/>
      <c r="O477" s="308"/>
      <c r="P477" s="309"/>
      <c r="Q477" s="307"/>
      <c r="R477" s="182" t="str">
        <f ca="1">IF(ISERROR($V477),"",OFFSET('Smelter Look-up'!$C$4,$V477-4,0)&amp;"")</f>
        <v/>
      </c>
      <c r="S477" s="181" t="str">
        <f t="shared" ca="1" si="48"/>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si="49"/>
        <v>0</v>
      </c>
      <c r="AB477" s="228" t="str">
        <f t="shared" si="50"/>
        <v/>
      </c>
    </row>
    <row r="478" spans="1:28" s="227" customFormat="1" ht="20.25">
      <c r="A478" s="302"/>
      <c r="B478" s="301"/>
      <c r="C478" s="300"/>
      <c r="D478" s="304"/>
      <c r="E478" s="301"/>
      <c r="F478" s="301"/>
      <c r="G478" s="301"/>
      <c r="H478" s="299"/>
      <c r="I478" s="298"/>
      <c r="J478" s="298"/>
      <c r="K478" s="308"/>
      <c r="L478" s="308"/>
      <c r="M478" s="308"/>
      <c r="N478" s="308"/>
      <c r="O478" s="308"/>
      <c r="P478" s="309"/>
      <c r="Q478" s="307"/>
      <c r="R478" s="182" t="str">
        <f ca="1">IF(ISERROR($V478),"",OFFSET('Smelter Look-up'!$C$4,$V478-4,0)&amp;"")</f>
        <v/>
      </c>
      <c r="S478" s="181" t="str">
        <f t="shared" ca="1" si="48"/>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49"/>
        <v>0</v>
      </c>
      <c r="AB478" s="228" t="str">
        <f t="shared" si="50"/>
        <v/>
      </c>
    </row>
    <row r="479" spans="1:28" s="227" customFormat="1" ht="20.25">
      <c r="A479" s="302"/>
      <c r="B479" s="301"/>
      <c r="C479" s="300"/>
      <c r="D479" s="304"/>
      <c r="E479" s="301"/>
      <c r="F479" s="301"/>
      <c r="G479" s="301"/>
      <c r="H479" s="299"/>
      <c r="I479" s="298"/>
      <c r="J479" s="298"/>
      <c r="K479" s="308"/>
      <c r="L479" s="308"/>
      <c r="M479" s="308"/>
      <c r="N479" s="308"/>
      <c r="O479" s="308"/>
      <c r="P479" s="309"/>
      <c r="Q479" s="307"/>
      <c r="R479" s="182" t="str">
        <f ca="1">IF(ISERROR($V479),"",OFFSET('Smelter Look-up'!$C$4,$V479-4,0)&amp;"")</f>
        <v/>
      </c>
      <c r="S479" s="181" t="str">
        <f t="shared" ca="1" si="48"/>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49"/>
        <v>0</v>
      </c>
      <c r="AB479" s="228" t="str">
        <f t="shared" si="50"/>
        <v/>
      </c>
    </row>
    <row r="480" spans="1:28" s="227" customFormat="1" ht="20.25">
      <c r="A480" s="302"/>
      <c r="B480" s="301"/>
      <c r="C480" s="300"/>
      <c r="D480" s="303"/>
      <c r="E480" s="301"/>
      <c r="F480" s="301"/>
      <c r="G480" s="301"/>
      <c r="H480" s="299"/>
      <c r="I480" s="298"/>
      <c r="J480" s="298"/>
      <c r="K480" s="308"/>
      <c r="L480" s="308"/>
      <c r="M480" s="308"/>
      <c r="N480" s="308"/>
      <c r="O480" s="308"/>
      <c r="P480" s="309"/>
      <c r="Q480" s="307"/>
      <c r="R480" s="182" t="str">
        <f ca="1">IF(ISERROR($V480),"",OFFSET('Smelter Look-up'!$C$4,$V480-4,0)&amp;"")</f>
        <v/>
      </c>
      <c r="S480" s="181" t="str">
        <f t="shared" ca="1" si="48"/>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si="49"/>
        <v>0</v>
      </c>
      <c r="AB480" s="228" t="str">
        <f t="shared" si="50"/>
        <v/>
      </c>
    </row>
    <row r="481" spans="1:28" s="227" customFormat="1" ht="20.25">
      <c r="A481" s="297"/>
      <c r="B481" s="301"/>
      <c r="C481" s="300"/>
      <c r="D481" s="304"/>
      <c r="E481" s="301"/>
      <c r="F481" s="301"/>
      <c r="G481" s="301"/>
      <c r="H481" s="299"/>
      <c r="I481" s="298"/>
      <c r="J481" s="298"/>
      <c r="K481" s="308"/>
      <c r="L481" s="308"/>
      <c r="M481" s="308"/>
      <c r="N481" s="308"/>
      <c r="O481" s="308"/>
      <c r="P481" s="309"/>
      <c r="Q481" s="307"/>
      <c r="R481" s="182" t="str">
        <f ca="1">IF(ISERROR($V481),"",OFFSET('Smelter Look-up'!$C$4,$V481-4,0)&amp;"")</f>
        <v/>
      </c>
      <c r="S481" s="181" t="str">
        <f t="shared" ca="1" si="48"/>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si="49"/>
        <v>0</v>
      </c>
      <c r="AB481" s="228" t="str">
        <f t="shared" si="50"/>
        <v/>
      </c>
    </row>
    <row r="482" spans="1:28" s="227" customFormat="1" ht="20.25">
      <c r="A482" s="302"/>
      <c r="B482" s="301"/>
      <c r="C482" s="300"/>
      <c r="D482" s="304"/>
      <c r="E482" s="301"/>
      <c r="F482" s="301"/>
      <c r="G482" s="301"/>
      <c r="H482" s="299"/>
      <c r="I482" s="298"/>
      <c r="J482" s="298"/>
      <c r="K482" s="308"/>
      <c r="L482" s="308"/>
      <c r="M482" s="308"/>
      <c r="N482" s="308"/>
      <c r="O482" s="308"/>
      <c r="P482" s="309"/>
      <c r="Q482" s="307"/>
      <c r="R482" s="182" t="str">
        <f ca="1">IF(ISERROR($V482),"",OFFSET('Smelter Look-up'!$C$4,$V482-4,0)&amp;"")</f>
        <v/>
      </c>
      <c r="S482" s="181" t="str">
        <f t="shared" ca="1" si="48"/>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si="49"/>
        <v>0</v>
      </c>
      <c r="AB482" s="228" t="str">
        <f t="shared" si="50"/>
        <v/>
      </c>
    </row>
    <row r="483" spans="1:28" s="227" customFormat="1" ht="20.25">
      <c r="A483" s="302"/>
      <c r="B483" s="301"/>
      <c r="C483" s="300"/>
      <c r="D483" s="304"/>
      <c r="E483" s="301"/>
      <c r="F483" s="301"/>
      <c r="G483" s="301"/>
      <c r="H483" s="299"/>
      <c r="I483" s="298"/>
      <c r="J483" s="298"/>
      <c r="K483" s="308"/>
      <c r="L483" s="308"/>
      <c r="M483" s="308"/>
      <c r="N483" s="308"/>
      <c r="O483" s="308"/>
      <c r="P483" s="309"/>
      <c r="Q483" s="307"/>
      <c r="R483" s="182" t="str">
        <f ca="1">IF(ISERROR($V483),"",OFFSET('Smelter Look-up'!$C$4,$V483-4,0)&amp;"")</f>
        <v/>
      </c>
      <c r="S483" s="181" t="str">
        <f t="shared" ca="1" si="48"/>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si="49"/>
        <v>0</v>
      </c>
      <c r="AB483" s="228" t="str">
        <f t="shared" si="50"/>
        <v/>
      </c>
    </row>
    <row r="484" spans="1:28" s="227" customFormat="1" ht="20.25">
      <c r="A484" s="302"/>
      <c r="B484" s="301"/>
      <c r="C484" s="300"/>
      <c r="D484" s="304"/>
      <c r="E484" s="301"/>
      <c r="F484" s="301"/>
      <c r="G484" s="301"/>
      <c r="H484" s="299"/>
      <c r="I484" s="298"/>
      <c r="J484" s="298"/>
      <c r="K484" s="308"/>
      <c r="L484" s="308"/>
      <c r="M484" s="308"/>
      <c r="N484" s="308"/>
      <c r="O484" s="308"/>
      <c r="P484" s="309"/>
      <c r="Q484" s="307"/>
      <c r="R484" s="182" t="str">
        <f ca="1">IF(ISERROR($V484),"",OFFSET('Smelter Look-up'!$C$4,$V484-4,0)&amp;"")</f>
        <v/>
      </c>
      <c r="S484" s="181" t="str">
        <f t="shared" ca="1" si="48"/>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49"/>
        <v>0</v>
      </c>
      <c r="AB484" s="228" t="str">
        <f t="shared" si="50"/>
        <v/>
      </c>
    </row>
    <row r="485" spans="1:28" s="227" customFormat="1" ht="20.25">
      <c r="A485" s="302"/>
      <c r="B485" s="301"/>
      <c r="C485" s="300"/>
      <c r="D485" s="304"/>
      <c r="E485" s="301"/>
      <c r="F485" s="301"/>
      <c r="G485" s="301"/>
      <c r="H485" s="299"/>
      <c r="I485" s="298"/>
      <c r="J485" s="298"/>
      <c r="K485" s="308"/>
      <c r="L485" s="308"/>
      <c r="M485" s="308"/>
      <c r="N485" s="308"/>
      <c r="O485" s="308"/>
      <c r="P485" s="309"/>
      <c r="Q485" s="307"/>
      <c r="R485" s="182" t="str">
        <f ca="1">IF(ISERROR($V485),"",OFFSET('Smelter Look-up'!$C$4,$V485-4,0)&amp;"")</f>
        <v/>
      </c>
      <c r="S485" s="181" t="str">
        <f t="shared" ca="1" si="48"/>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si="49"/>
        <v>0</v>
      </c>
      <c r="AB485" s="228" t="str">
        <f t="shared" si="50"/>
        <v/>
      </c>
    </row>
    <row r="486" spans="1:28" s="227" customFormat="1" ht="20.25">
      <c r="A486" s="302"/>
      <c r="B486" s="301"/>
      <c r="C486" s="300"/>
      <c r="D486" s="303"/>
      <c r="E486" s="301"/>
      <c r="F486" s="301"/>
      <c r="G486" s="301"/>
      <c r="H486" s="299"/>
      <c r="I486" s="298"/>
      <c r="J486" s="298"/>
      <c r="K486" s="308"/>
      <c r="L486" s="308"/>
      <c r="M486" s="308"/>
      <c r="N486" s="308"/>
      <c r="O486" s="308"/>
      <c r="P486" s="309"/>
      <c r="Q486" s="307"/>
      <c r="R486" s="182" t="str">
        <f ca="1">IF(ISERROR($V486),"",OFFSET('Smelter Look-up'!$C$4,$V486-4,0)&amp;"")</f>
        <v/>
      </c>
      <c r="S486" s="181" t="str">
        <f t="shared" ref="S486" ca="1" si="51">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 si="52">IF(AND(C486="Smelter not listed",OR(LEN(D486)=0,LEN(E486)=0)),1,0)</f>
        <v>0</v>
      </c>
      <c r="AB486" s="228" t="str">
        <f t="shared" ref="AB486" si="53">B486&amp;C486</f>
        <v/>
      </c>
    </row>
    <row r="487" spans="1:28" s="227" customFormat="1" ht="20.25">
      <c r="A487" s="297"/>
      <c r="B487" s="301"/>
      <c r="C487" s="300"/>
      <c r="D487" s="304"/>
      <c r="E487" s="301"/>
      <c r="F487" s="301"/>
      <c r="G487" s="301"/>
      <c r="H487" s="299"/>
      <c r="I487" s="298"/>
      <c r="J487" s="298"/>
      <c r="K487" s="308"/>
      <c r="L487" s="308"/>
      <c r="M487" s="308"/>
      <c r="N487" s="308"/>
      <c r="O487" s="308"/>
      <c r="P487" s="309"/>
      <c r="Q487" s="307"/>
      <c r="R487" s="182" t="str">
        <f ca="1">IF(ISERROR($V487),"",OFFSET('Smelter Look-up'!$C$4,$V487-4,0)&amp;"")</f>
        <v/>
      </c>
      <c r="S487" s="181" t="str">
        <f t="shared" ref="S487:S518" ca="1" si="54">IF(B487="","",IF(ISERROR(MATCH($E487,CL,0)),"Unknown",INDIRECT("'C'!$A$"&amp;MATCH($E487,CL,0)+1)))</f>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ref="X487:X518" si="55">IF(AND(C487="Smelter not listed",OR(LEN(D487)=0,LEN(E487)=0)),1,0)</f>
        <v>0</v>
      </c>
      <c r="AB487" s="228" t="str">
        <f t="shared" ref="AB487:AB518" si="56">B487&amp;C487</f>
        <v/>
      </c>
    </row>
    <row r="488" spans="1:28" s="227" customFormat="1" ht="20.25">
      <c r="A488" s="302"/>
      <c r="B488" s="301"/>
      <c r="C488" s="300"/>
      <c r="D488" s="304"/>
      <c r="E488" s="301"/>
      <c r="F488" s="301"/>
      <c r="G488" s="301"/>
      <c r="H488" s="299"/>
      <c r="I488" s="298"/>
      <c r="J488" s="298"/>
      <c r="K488" s="308"/>
      <c r="L488" s="308"/>
      <c r="M488" s="308"/>
      <c r="N488" s="308"/>
      <c r="O488" s="308"/>
      <c r="P488" s="309"/>
      <c r="Q488" s="307"/>
      <c r="R488" s="182" t="str">
        <f ca="1">IF(ISERROR($V488),"",OFFSET('Smelter Look-up'!$C$4,$V488-4,0)&amp;"")</f>
        <v/>
      </c>
      <c r="S488" s="181" t="str">
        <f t="shared" ca="1" si="54"/>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55"/>
        <v>0</v>
      </c>
      <c r="AB488" s="228" t="str">
        <f t="shared" si="56"/>
        <v/>
      </c>
    </row>
    <row r="489" spans="1:28" s="227" customFormat="1" ht="20.25">
      <c r="A489" s="302"/>
      <c r="B489" s="301"/>
      <c r="C489" s="300"/>
      <c r="D489" s="303"/>
      <c r="E489" s="301"/>
      <c r="F489" s="301"/>
      <c r="G489" s="301"/>
      <c r="H489" s="299"/>
      <c r="I489" s="298"/>
      <c r="J489" s="298"/>
      <c r="K489" s="308"/>
      <c r="L489" s="308"/>
      <c r="M489" s="308"/>
      <c r="N489" s="308"/>
      <c r="O489" s="308"/>
      <c r="P489" s="309"/>
      <c r="Q489" s="307"/>
      <c r="R489" s="182" t="str">
        <f ca="1">IF(ISERROR($V489),"",OFFSET('Smelter Look-up'!$C$4,$V489-4,0)&amp;"")</f>
        <v/>
      </c>
      <c r="S489" s="181" t="str">
        <f t="shared" ca="1" si="54"/>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55"/>
        <v>0</v>
      </c>
      <c r="AB489" s="228" t="str">
        <f t="shared" si="56"/>
        <v/>
      </c>
    </row>
    <row r="490" spans="1:28" s="227" customFormat="1" ht="20.25">
      <c r="A490" s="297"/>
      <c r="B490" s="301"/>
      <c r="C490" s="300"/>
      <c r="D490" s="304"/>
      <c r="E490" s="301"/>
      <c r="F490" s="301"/>
      <c r="G490" s="301"/>
      <c r="H490" s="299"/>
      <c r="I490" s="298"/>
      <c r="J490" s="298"/>
      <c r="K490" s="308"/>
      <c r="L490" s="308"/>
      <c r="M490" s="308"/>
      <c r="N490" s="308"/>
      <c r="O490" s="308"/>
      <c r="P490" s="309"/>
      <c r="Q490" s="307"/>
      <c r="R490" s="182" t="str">
        <f ca="1">IF(ISERROR($V490),"",OFFSET('Smelter Look-up'!$C$4,$V490-4,0)&amp;"")</f>
        <v/>
      </c>
      <c r="S490" s="181" t="str">
        <f t="shared" ca="1" si="54"/>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si="55"/>
        <v>0</v>
      </c>
      <c r="AB490" s="228" t="str">
        <f t="shared" si="56"/>
        <v/>
      </c>
    </row>
    <row r="491" spans="1:28" s="227" customFormat="1" ht="20.25">
      <c r="A491" s="302"/>
      <c r="B491" s="301"/>
      <c r="C491" s="300"/>
      <c r="D491" s="304"/>
      <c r="E491" s="301"/>
      <c r="F491" s="301"/>
      <c r="G491" s="301"/>
      <c r="H491" s="299"/>
      <c r="I491" s="298"/>
      <c r="J491" s="298"/>
      <c r="K491" s="308"/>
      <c r="L491" s="308"/>
      <c r="M491" s="308"/>
      <c r="N491" s="308"/>
      <c r="O491" s="308"/>
      <c r="P491" s="309"/>
      <c r="Q491" s="307"/>
      <c r="R491" s="182" t="str">
        <f ca="1">IF(ISERROR($V491),"",OFFSET('Smelter Look-up'!$C$4,$V491-4,0)&amp;"")</f>
        <v/>
      </c>
      <c r="S491" s="181" t="str">
        <f t="shared" ca="1" si="54"/>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55"/>
        <v>0</v>
      </c>
      <c r="AB491" s="228" t="str">
        <f t="shared" si="56"/>
        <v/>
      </c>
    </row>
    <row r="492" spans="1:28" s="227" customFormat="1" ht="20.25">
      <c r="A492" s="302"/>
      <c r="B492" s="301"/>
      <c r="C492" s="300"/>
      <c r="D492" s="303"/>
      <c r="E492" s="301"/>
      <c r="F492" s="301"/>
      <c r="G492" s="301"/>
      <c r="H492" s="299"/>
      <c r="I492" s="298"/>
      <c r="J492" s="298"/>
      <c r="K492" s="308"/>
      <c r="L492" s="308"/>
      <c r="M492" s="308"/>
      <c r="N492" s="308"/>
      <c r="O492" s="308"/>
      <c r="P492" s="309"/>
      <c r="Q492" s="307"/>
      <c r="R492" s="182" t="str">
        <f ca="1">IF(ISERROR($V492),"",OFFSET('Smelter Look-up'!$C$4,$V492-4,0)&amp;"")</f>
        <v/>
      </c>
      <c r="S492" s="181" t="str">
        <f t="shared" ca="1" si="54"/>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55"/>
        <v>0</v>
      </c>
      <c r="AB492" s="228" t="str">
        <f t="shared" si="56"/>
        <v/>
      </c>
    </row>
    <row r="493" spans="1:28" s="227" customFormat="1" ht="20.25">
      <c r="A493" s="302"/>
      <c r="B493" s="301"/>
      <c r="C493" s="300"/>
      <c r="D493" s="303"/>
      <c r="E493" s="301"/>
      <c r="F493" s="301"/>
      <c r="G493" s="301"/>
      <c r="H493" s="299"/>
      <c r="I493" s="298"/>
      <c r="J493" s="298"/>
      <c r="K493" s="308"/>
      <c r="L493" s="308"/>
      <c r="M493" s="308"/>
      <c r="N493" s="308"/>
      <c r="O493" s="308"/>
      <c r="P493" s="309"/>
      <c r="Q493" s="307"/>
      <c r="R493" s="182" t="str">
        <f ca="1">IF(ISERROR($V493),"",OFFSET('Smelter Look-up'!$C$4,$V493-4,0)&amp;"")</f>
        <v/>
      </c>
      <c r="S493" s="181" t="str">
        <f t="shared" ca="1" si="54"/>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si="55"/>
        <v>0</v>
      </c>
      <c r="AB493" s="228" t="str">
        <f t="shared" si="56"/>
        <v/>
      </c>
    </row>
    <row r="494" spans="1:28" s="227" customFormat="1" ht="20.25">
      <c r="A494" s="302"/>
      <c r="B494" s="301"/>
      <c r="C494" s="300"/>
      <c r="D494" s="303"/>
      <c r="E494" s="301"/>
      <c r="F494" s="301"/>
      <c r="G494" s="301"/>
      <c r="H494" s="299"/>
      <c r="I494" s="298"/>
      <c r="J494" s="298"/>
      <c r="K494" s="308"/>
      <c r="L494" s="308"/>
      <c r="M494" s="308"/>
      <c r="N494" s="308"/>
      <c r="O494" s="308"/>
      <c r="P494" s="309"/>
      <c r="Q494" s="307"/>
      <c r="R494" s="182" t="str">
        <f ca="1">IF(ISERROR($V494),"",OFFSET('Smelter Look-up'!$C$4,$V494-4,0)&amp;"")</f>
        <v/>
      </c>
      <c r="S494" s="181" t="str">
        <f t="shared" ca="1" si="54"/>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si="55"/>
        <v>0</v>
      </c>
      <c r="AB494" s="228" t="str">
        <f t="shared" si="56"/>
        <v/>
      </c>
    </row>
    <row r="495" spans="1:28" s="227" customFormat="1" ht="20.25">
      <c r="A495" s="297"/>
      <c r="B495" s="301"/>
      <c r="C495" s="300"/>
      <c r="D495" s="304"/>
      <c r="E495" s="301"/>
      <c r="F495" s="301"/>
      <c r="G495" s="301"/>
      <c r="H495" s="299"/>
      <c r="I495" s="298"/>
      <c r="J495" s="298"/>
      <c r="K495" s="308"/>
      <c r="L495" s="308"/>
      <c r="M495" s="308"/>
      <c r="N495" s="308"/>
      <c r="O495" s="308"/>
      <c r="P495" s="309"/>
      <c r="Q495" s="307"/>
      <c r="R495" s="182" t="str">
        <f ca="1">IF(ISERROR($V495),"",OFFSET('Smelter Look-up'!$C$4,$V495-4,0)&amp;"")</f>
        <v/>
      </c>
      <c r="S495" s="181" t="str">
        <f t="shared" ca="1" si="54"/>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si="55"/>
        <v>0</v>
      </c>
      <c r="AB495" s="228" t="str">
        <f t="shared" si="56"/>
        <v/>
      </c>
    </row>
    <row r="496" spans="1:28" s="227" customFormat="1" ht="20.25">
      <c r="A496" s="302"/>
      <c r="B496" s="301"/>
      <c r="C496" s="300"/>
      <c r="D496" s="304"/>
      <c r="E496" s="301"/>
      <c r="F496" s="301"/>
      <c r="G496" s="301"/>
      <c r="H496" s="299"/>
      <c r="I496" s="298"/>
      <c r="J496" s="298"/>
      <c r="K496" s="308"/>
      <c r="L496" s="308"/>
      <c r="M496" s="308"/>
      <c r="N496" s="308"/>
      <c r="O496" s="308"/>
      <c r="P496" s="309"/>
      <c r="Q496" s="307"/>
      <c r="R496" s="182" t="str">
        <f ca="1">IF(ISERROR($V496),"",OFFSET('Smelter Look-up'!$C$4,$V496-4,0)&amp;"")</f>
        <v/>
      </c>
      <c r="S496" s="181" t="str">
        <f t="shared" ca="1" si="54"/>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si="55"/>
        <v>0</v>
      </c>
      <c r="AB496" s="228" t="str">
        <f t="shared" si="56"/>
        <v/>
      </c>
    </row>
    <row r="497" spans="1:28" s="227" customFormat="1" ht="20.25">
      <c r="A497" s="302"/>
      <c r="B497" s="301"/>
      <c r="C497" s="300"/>
      <c r="D497" s="304"/>
      <c r="E497" s="301"/>
      <c r="F497" s="301"/>
      <c r="G497" s="301"/>
      <c r="H497" s="299"/>
      <c r="I497" s="298"/>
      <c r="J497" s="298"/>
      <c r="K497" s="308"/>
      <c r="L497" s="308"/>
      <c r="M497" s="308"/>
      <c r="N497" s="308"/>
      <c r="O497" s="308"/>
      <c r="P497" s="309"/>
      <c r="Q497" s="307"/>
      <c r="R497" s="182" t="str">
        <f ca="1">IF(ISERROR($V497),"",OFFSET('Smelter Look-up'!$C$4,$V497-4,0)&amp;"")</f>
        <v/>
      </c>
      <c r="S497" s="181" t="str">
        <f t="shared" ca="1" si="54"/>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55"/>
        <v>0</v>
      </c>
      <c r="AB497" s="228" t="str">
        <f t="shared" si="56"/>
        <v/>
      </c>
    </row>
    <row r="498" spans="1:28" s="227" customFormat="1" ht="20.25">
      <c r="A498" s="302"/>
      <c r="B498" s="301"/>
      <c r="C498" s="300"/>
      <c r="D498" s="304"/>
      <c r="E498" s="301"/>
      <c r="F498" s="301"/>
      <c r="G498" s="301"/>
      <c r="H498" s="299"/>
      <c r="I498" s="298"/>
      <c r="J498" s="298"/>
      <c r="K498" s="308"/>
      <c r="L498" s="308"/>
      <c r="M498" s="308"/>
      <c r="N498" s="308"/>
      <c r="O498" s="308"/>
      <c r="P498" s="309"/>
      <c r="Q498" s="307"/>
      <c r="R498" s="182" t="str">
        <f ca="1">IF(ISERROR($V498),"",OFFSET('Smelter Look-up'!$C$4,$V498-4,0)&amp;"")</f>
        <v/>
      </c>
      <c r="S498" s="181" t="str">
        <f t="shared" ca="1" si="54"/>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55"/>
        <v>0</v>
      </c>
      <c r="AB498" s="228" t="str">
        <f t="shared" si="56"/>
        <v/>
      </c>
    </row>
    <row r="499" spans="1:28" s="227" customFormat="1" ht="20.25">
      <c r="A499" s="302"/>
      <c r="B499" s="301"/>
      <c r="C499" s="300"/>
      <c r="D499" s="304"/>
      <c r="E499" s="301"/>
      <c r="F499" s="301"/>
      <c r="G499" s="301"/>
      <c r="H499" s="299"/>
      <c r="I499" s="298"/>
      <c r="J499" s="298"/>
      <c r="K499" s="308"/>
      <c r="L499" s="308"/>
      <c r="M499" s="308"/>
      <c r="N499" s="308"/>
      <c r="O499" s="308"/>
      <c r="P499" s="309"/>
      <c r="Q499" s="307"/>
      <c r="R499" s="182" t="str">
        <f ca="1">IF(ISERROR($V499),"",OFFSET('Smelter Look-up'!$C$4,$V499-4,0)&amp;"")</f>
        <v/>
      </c>
      <c r="S499" s="181" t="str">
        <f t="shared" ca="1" si="54"/>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si="55"/>
        <v>0</v>
      </c>
      <c r="AB499" s="228" t="str">
        <f t="shared" si="56"/>
        <v/>
      </c>
    </row>
    <row r="500" spans="1:28" s="227" customFormat="1" ht="20.25">
      <c r="A500" s="302"/>
      <c r="B500" s="301"/>
      <c r="C500" s="300"/>
      <c r="D500" s="304"/>
      <c r="E500" s="301"/>
      <c r="F500" s="301"/>
      <c r="G500" s="301"/>
      <c r="H500" s="299"/>
      <c r="I500" s="298"/>
      <c r="J500" s="298"/>
      <c r="K500" s="308"/>
      <c r="L500" s="308"/>
      <c r="M500" s="308"/>
      <c r="N500" s="308"/>
      <c r="O500" s="308"/>
      <c r="P500" s="309"/>
      <c r="Q500" s="307"/>
      <c r="R500" s="182" t="str">
        <f ca="1">IF(ISERROR($V500),"",OFFSET('Smelter Look-up'!$C$4,$V500-4,0)&amp;"")</f>
        <v/>
      </c>
      <c r="S500" s="181" t="str">
        <f t="shared" ca="1" si="54"/>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si="55"/>
        <v>0</v>
      </c>
      <c r="AB500" s="228" t="str">
        <f t="shared" si="56"/>
        <v/>
      </c>
    </row>
    <row r="501" spans="1:28" s="227" customFormat="1" ht="20.25">
      <c r="A501" s="302"/>
      <c r="B501" s="301"/>
      <c r="C501" s="300"/>
      <c r="D501" s="304"/>
      <c r="E501" s="301"/>
      <c r="F501" s="301"/>
      <c r="G501" s="301"/>
      <c r="H501" s="299"/>
      <c r="I501" s="298"/>
      <c r="J501" s="298"/>
      <c r="K501" s="308"/>
      <c r="L501" s="308"/>
      <c r="M501" s="308"/>
      <c r="N501" s="308"/>
      <c r="O501" s="308"/>
      <c r="P501" s="309"/>
      <c r="Q501" s="307"/>
      <c r="R501" s="182" t="str">
        <f ca="1">IF(ISERROR($V501),"",OFFSET('Smelter Look-up'!$C$4,$V501-4,0)&amp;"")</f>
        <v/>
      </c>
      <c r="S501" s="181" t="str">
        <f t="shared" ca="1" si="54"/>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si="55"/>
        <v>0</v>
      </c>
      <c r="AB501" s="228" t="str">
        <f t="shared" si="56"/>
        <v/>
      </c>
    </row>
    <row r="502" spans="1:28" s="227" customFormat="1" ht="20.25">
      <c r="A502" s="302"/>
      <c r="B502" s="301"/>
      <c r="C502" s="300"/>
      <c r="D502" s="304"/>
      <c r="E502" s="301"/>
      <c r="F502" s="301"/>
      <c r="G502" s="301"/>
      <c r="H502" s="299"/>
      <c r="I502" s="298"/>
      <c r="J502" s="298"/>
      <c r="K502" s="308"/>
      <c r="L502" s="308"/>
      <c r="M502" s="308"/>
      <c r="N502" s="308"/>
      <c r="O502" s="308"/>
      <c r="P502" s="309"/>
      <c r="Q502" s="307"/>
      <c r="R502" s="182" t="str">
        <f ca="1">IF(ISERROR($V502),"",OFFSET('Smelter Look-up'!$C$4,$V502-4,0)&amp;"")</f>
        <v/>
      </c>
      <c r="S502" s="181" t="str">
        <f t="shared" ca="1" si="54"/>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si="55"/>
        <v>0</v>
      </c>
      <c r="AB502" s="228" t="str">
        <f t="shared" si="56"/>
        <v/>
      </c>
    </row>
    <row r="503" spans="1:28" s="227" customFormat="1" ht="20.25">
      <c r="A503" s="302"/>
      <c r="B503" s="301"/>
      <c r="C503" s="300"/>
      <c r="D503" s="303"/>
      <c r="E503" s="301"/>
      <c r="F503" s="301"/>
      <c r="G503" s="301"/>
      <c r="H503" s="299"/>
      <c r="I503" s="298"/>
      <c r="J503" s="298"/>
      <c r="K503" s="308"/>
      <c r="L503" s="308"/>
      <c r="M503" s="308"/>
      <c r="N503" s="308"/>
      <c r="O503" s="308"/>
      <c r="P503" s="309"/>
      <c r="Q503" s="307"/>
      <c r="R503" s="182" t="str">
        <f ca="1">IF(ISERROR($V503),"",OFFSET('Smelter Look-up'!$C$4,$V503-4,0)&amp;"")</f>
        <v/>
      </c>
      <c r="S503" s="181" t="str">
        <f t="shared" ca="1" si="54"/>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si="55"/>
        <v>0</v>
      </c>
      <c r="AB503" s="228" t="str">
        <f t="shared" si="56"/>
        <v/>
      </c>
    </row>
    <row r="504" spans="1:28" s="227" customFormat="1" ht="20.25">
      <c r="A504" s="297"/>
      <c r="B504" s="301"/>
      <c r="C504" s="300"/>
      <c r="D504" s="304"/>
      <c r="E504" s="301"/>
      <c r="F504" s="301"/>
      <c r="G504" s="301"/>
      <c r="H504" s="299"/>
      <c r="I504" s="298"/>
      <c r="J504" s="298"/>
      <c r="K504" s="308"/>
      <c r="L504" s="308"/>
      <c r="M504" s="308"/>
      <c r="N504" s="308"/>
      <c r="O504" s="308"/>
      <c r="P504" s="309"/>
      <c r="Q504" s="307"/>
      <c r="R504" s="182" t="str">
        <f ca="1">IF(ISERROR($V504),"",OFFSET('Smelter Look-up'!$C$4,$V504-4,0)&amp;"")</f>
        <v/>
      </c>
      <c r="S504" s="181" t="str">
        <f t="shared" ca="1" si="54"/>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si="55"/>
        <v>0</v>
      </c>
      <c r="AB504" s="228" t="str">
        <f t="shared" si="56"/>
        <v/>
      </c>
    </row>
    <row r="505" spans="1:28" s="227" customFormat="1" ht="20.25">
      <c r="A505" s="302"/>
      <c r="B505" s="301"/>
      <c r="C505" s="300"/>
      <c r="D505" s="304"/>
      <c r="E505" s="301"/>
      <c r="F505" s="301"/>
      <c r="G505" s="301"/>
      <c r="H505" s="299"/>
      <c r="I505" s="298"/>
      <c r="J505" s="298"/>
      <c r="K505" s="308"/>
      <c r="L505" s="308"/>
      <c r="M505" s="308"/>
      <c r="N505" s="308"/>
      <c r="O505" s="308"/>
      <c r="P505" s="309"/>
      <c r="Q505" s="307"/>
      <c r="R505" s="182" t="str">
        <f ca="1">IF(ISERROR($V505),"",OFFSET('Smelter Look-up'!$C$4,$V505-4,0)&amp;"")</f>
        <v/>
      </c>
      <c r="S505" s="181" t="str">
        <f t="shared" ca="1" si="54"/>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si="55"/>
        <v>0</v>
      </c>
      <c r="AB505" s="228" t="str">
        <f t="shared" si="56"/>
        <v/>
      </c>
    </row>
    <row r="506" spans="1:28" s="227" customFormat="1" ht="20.25">
      <c r="A506" s="302"/>
      <c r="B506" s="301"/>
      <c r="C506" s="300"/>
      <c r="D506" s="304"/>
      <c r="E506" s="301"/>
      <c r="F506" s="301"/>
      <c r="G506" s="301"/>
      <c r="H506" s="299"/>
      <c r="I506" s="298"/>
      <c r="J506" s="298"/>
      <c r="K506" s="308"/>
      <c r="L506" s="308"/>
      <c r="M506" s="308"/>
      <c r="N506" s="308"/>
      <c r="O506" s="308"/>
      <c r="P506" s="309"/>
      <c r="Q506" s="307"/>
      <c r="R506" s="182" t="str">
        <f ca="1">IF(ISERROR($V506),"",OFFSET('Smelter Look-up'!$C$4,$V506-4,0)&amp;"")</f>
        <v/>
      </c>
      <c r="S506" s="181" t="str">
        <f t="shared" ca="1" si="54"/>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si="55"/>
        <v>0</v>
      </c>
      <c r="AB506" s="228" t="str">
        <f t="shared" si="56"/>
        <v/>
      </c>
    </row>
    <row r="507" spans="1:28" s="227" customFormat="1" ht="20.25">
      <c r="A507" s="302"/>
      <c r="B507" s="301"/>
      <c r="C507" s="300"/>
      <c r="D507" s="304"/>
      <c r="E507" s="301"/>
      <c r="F507" s="301"/>
      <c r="G507" s="301"/>
      <c r="H507" s="299"/>
      <c r="I507" s="298"/>
      <c r="J507" s="298"/>
      <c r="K507" s="308"/>
      <c r="L507" s="308"/>
      <c r="M507" s="308"/>
      <c r="N507" s="308"/>
      <c r="O507" s="308"/>
      <c r="P507" s="309"/>
      <c r="Q507" s="307"/>
      <c r="R507" s="182" t="str">
        <f ca="1">IF(ISERROR($V507),"",OFFSET('Smelter Look-up'!$C$4,$V507-4,0)&amp;"")</f>
        <v/>
      </c>
      <c r="S507" s="181" t="str">
        <f t="shared" ca="1" si="54"/>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si="55"/>
        <v>0</v>
      </c>
      <c r="AB507" s="228" t="str">
        <f t="shared" si="56"/>
        <v/>
      </c>
    </row>
    <row r="508" spans="1:28" s="227" customFormat="1" ht="20.25">
      <c r="A508" s="302"/>
      <c r="B508" s="301"/>
      <c r="C508" s="300"/>
      <c r="D508" s="304"/>
      <c r="E508" s="301"/>
      <c r="F508" s="301"/>
      <c r="G508" s="301"/>
      <c r="H508" s="299"/>
      <c r="I508" s="298"/>
      <c r="J508" s="298"/>
      <c r="K508" s="308"/>
      <c r="L508" s="308"/>
      <c r="M508" s="308"/>
      <c r="N508" s="308"/>
      <c r="O508" s="308"/>
      <c r="P508" s="309"/>
      <c r="Q508" s="307"/>
      <c r="R508" s="182" t="str">
        <f ca="1">IF(ISERROR($V508),"",OFFSET('Smelter Look-up'!$C$4,$V508-4,0)&amp;"")</f>
        <v/>
      </c>
      <c r="S508" s="181" t="str">
        <f t="shared" ca="1" si="54"/>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si="55"/>
        <v>0</v>
      </c>
      <c r="AB508" s="228" t="str">
        <f t="shared" si="56"/>
        <v/>
      </c>
    </row>
    <row r="509" spans="1:28" s="227" customFormat="1" ht="20.25">
      <c r="A509" s="302"/>
      <c r="B509" s="301"/>
      <c r="C509" s="300"/>
      <c r="D509" s="303"/>
      <c r="E509" s="301"/>
      <c r="F509" s="301"/>
      <c r="G509" s="301"/>
      <c r="H509" s="299"/>
      <c r="I509" s="298"/>
      <c r="J509" s="298"/>
      <c r="K509" s="308"/>
      <c r="L509" s="308"/>
      <c r="M509" s="308"/>
      <c r="N509" s="308"/>
      <c r="O509" s="308"/>
      <c r="P509" s="309"/>
      <c r="Q509" s="307"/>
      <c r="R509" s="182" t="str">
        <f ca="1">IF(ISERROR($V509),"",OFFSET('Smelter Look-up'!$C$4,$V509-4,0)&amp;"")</f>
        <v/>
      </c>
      <c r="S509" s="181" t="str">
        <f t="shared" ca="1" si="54"/>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si="55"/>
        <v>0</v>
      </c>
      <c r="AB509" s="228" t="str">
        <f t="shared" si="56"/>
        <v/>
      </c>
    </row>
    <row r="510" spans="1:28" s="227" customFormat="1" ht="20.25">
      <c r="A510" s="302"/>
      <c r="B510" s="301"/>
      <c r="C510" s="300"/>
      <c r="D510" s="303"/>
      <c r="E510" s="301"/>
      <c r="F510" s="301"/>
      <c r="G510" s="301"/>
      <c r="H510" s="299"/>
      <c r="I510" s="298"/>
      <c r="J510" s="298"/>
      <c r="K510" s="308"/>
      <c r="L510" s="308"/>
      <c r="M510" s="308"/>
      <c r="N510" s="308"/>
      <c r="O510" s="308"/>
      <c r="P510" s="309"/>
      <c r="Q510" s="307"/>
      <c r="R510" s="182" t="str">
        <f ca="1">IF(ISERROR($V510),"",OFFSET('Smelter Look-up'!$C$4,$V510-4,0)&amp;"")</f>
        <v/>
      </c>
      <c r="S510" s="181" t="str">
        <f t="shared" ca="1" si="54"/>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si="55"/>
        <v>0</v>
      </c>
      <c r="AB510" s="228" t="str">
        <f t="shared" si="56"/>
        <v/>
      </c>
    </row>
    <row r="511" spans="1:28" s="227" customFormat="1" ht="20.25">
      <c r="A511" s="302"/>
      <c r="B511" s="301"/>
      <c r="C511" s="300"/>
      <c r="D511" s="304"/>
      <c r="E511" s="301"/>
      <c r="F511" s="301"/>
      <c r="G511" s="301"/>
      <c r="H511" s="299"/>
      <c r="I511" s="298"/>
      <c r="J511" s="298"/>
      <c r="K511" s="308"/>
      <c r="L511" s="308"/>
      <c r="M511" s="308"/>
      <c r="N511" s="308"/>
      <c r="O511" s="308"/>
      <c r="P511" s="309"/>
      <c r="Q511" s="307"/>
      <c r="R511" s="182" t="str">
        <f ca="1">IF(ISERROR($V511),"",OFFSET('Smelter Look-up'!$C$4,$V511-4,0)&amp;"")</f>
        <v/>
      </c>
      <c r="S511" s="181" t="str">
        <f t="shared" ca="1" si="54"/>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si="55"/>
        <v>0</v>
      </c>
      <c r="AB511" s="228" t="str">
        <f t="shared" si="56"/>
        <v/>
      </c>
    </row>
    <row r="512" spans="1:28" s="227" customFormat="1" ht="20.25">
      <c r="A512" s="302"/>
      <c r="B512" s="301"/>
      <c r="C512" s="300"/>
      <c r="D512" s="303"/>
      <c r="E512" s="301"/>
      <c r="F512" s="301"/>
      <c r="G512" s="301"/>
      <c r="H512" s="299"/>
      <c r="I512" s="298"/>
      <c r="J512" s="298"/>
      <c r="K512" s="308"/>
      <c r="L512" s="308"/>
      <c r="M512" s="308"/>
      <c r="N512" s="308"/>
      <c r="O512" s="308"/>
      <c r="P512" s="309"/>
      <c r="Q512" s="307"/>
      <c r="R512" s="182" t="str">
        <f ca="1">IF(ISERROR($V512),"",OFFSET('Smelter Look-up'!$C$4,$V512-4,0)&amp;"")</f>
        <v/>
      </c>
      <c r="S512" s="181" t="str">
        <f t="shared" ca="1" si="54"/>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si="55"/>
        <v>0</v>
      </c>
      <c r="AB512" s="228" t="str">
        <f t="shared" si="56"/>
        <v/>
      </c>
    </row>
    <row r="513" spans="1:28" s="227" customFormat="1" ht="20.25">
      <c r="A513" s="302"/>
      <c r="B513" s="301"/>
      <c r="C513" s="300"/>
      <c r="D513" s="303"/>
      <c r="E513" s="301"/>
      <c r="F513" s="301"/>
      <c r="G513" s="301"/>
      <c r="H513" s="299"/>
      <c r="I513" s="298"/>
      <c r="J513" s="298"/>
      <c r="K513" s="308"/>
      <c r="L513" s="308"/>
      <c r="M513" s="308"/>
      <c r="N513" s="308"/>
      <c r="O513" s="308"/>
      <c r="P513" s="309"/>
      <c r="Q513" s="307"/>
      <c r="R513" s="182" t="str">
        <f ca="1">IF(ISERROR($V513),"",OFFSET('Smelter Look-up'!$C$4,$V513-4,0)&amp;"")</f>
        <v/>
      </c>
      <c r="S513" s="181" t="str">
        <f t="shared" ca="1" si="54"/>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si="55"/>
        <v>0</v>
      </c>
      <c r="AB513" s="228" t="str">
        <f t="shared" si="56"/>
        <v/>
      </c>
    </row>
    <row r="514" spans="1:28" s="227" customFormat="1" ht="20.25">
      <c r="A514" s="302"/>
      <c r="B514" s="301"/>
      <c r="C514" s="300"/>
      <c r="D514" s="303"/>
      <c r="E514" s="301"/>
      <c r="F514" s="301"/>
      <c r="G514" s="301"/>
      <c r="H514" s="299"/>
      <c r="I514" s="298"/>
      <c r="J514" s="298"/>
      <c r="K514" s="308"/>
      <c r="L514" s="308"/>
      <c r="M514" s="308"/>
      <c r="N514" s="308"/>
      <c r="O514" s="308"/>
      <c r="P514" s="309"/>
      <c r="Q514" s="307"/>
      <c r="R514" s="182" t="str">
        <f ca="1">IF(ISERROR($V514),"",OFFSET('Smelter Look-up'!$C$4,$V514-4,0)&amp;"")</f>
        <v/>
      </c>
      <c r="S514" s="181" t="str">
        <f t="shared" ca="1" si="54"/>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si="55"/>
        <v>0</v>
      </c>
      <c r="AB514" s="228" t="str">
        <f t="shared" si="56"/>
        <v/>
      </c>
    </row>
    <row r="515" spans="1:28" s="227" customFormat="1" ht="20.25">
      <c r="A515" s="302"/>
      <c r="B515" s="301"/>
      <c r="C515" s="300"/>
      <c r="D515" s="303"/>
      <c r="E515" s="301"/>
      <c r="F515" s="301"/>
      <c r="G515" s="301"/>
      <c r="H515" s="299"/>
      <c r="I515" s="298"/>
      <c r="J515" s="298"/>
      <c r="K515" s="308"/>
      <c r="L515" s="308"/>
      <c r="M515" s="308"/>
      <c r="N515" s="308"/>
      <c r="O515" s="308"/>
      <c r="P515" s="309"/>
      <c r="Q515" s="307"/>
      <c r="R515" s="182" t="str">
        <f ca="1">IF(ISERROR($V515),"",OFFSET('Smelter Look-up'!$C$4,$V515-4,0)&amp;"")</f>
        <v/>
      </c>
      <c r="S515" s="181" t="str">
        <f t="shared" ca="1" si="54"/>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si="55"/>
        <v>0</v>
      </c>
      <c r="AB515" s="228" t="str">
        <f t="shared" si="56"/>
        <v/>
      </c>
    </row>
    <row r="516" spans="1:28" s="227" customFormat="1" ht="20.25">
      <c r="A516" s="302"/>
      <c r="B516" s="301"/>
      <c r="C516" s="300"/>
      <c r="D516" s="303"/>
      <c r="E516" s="301"/>
      <c r="F516" s="301"/>
      <c r="G516" s="301"/>
      <c r="H516" s="299"/>
      <c r="I516" s="298"/>
      <c r="J516" s="298"/>
      <c r="K516" s="308"/>
      <c r="L516" s="308"/>
      <c r="M516" s="308"/>
      <c r="N516" s="308"/>
      <c r="O516" s="308"/>
      <c r="P516" s="309"/>
      <c r="Q516" s="307"/>
      <c r="R516" s="182" t="str">
        <f ca="1">IF(ISERROR($V516),"",OFFSET('Smelter Look-up'!$C$4,$V516-4,0)&amp;"")</f>
        <v/>
      </c>
      <c r="S516" s="181" t="str">
        <f t="shared" ca="1" si="54"/>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si="55"/>
        <v>0</v>
      </c>
      <c r="AB516" s="228" t="str">
        <f t="shared" si="56"/>
        <v/>
      </c>
    </row>
    <row r="517" spans="1:28" s="227" customFormat="1" ht="20.25">
      <c r="A517" s="302"/>
      <c r="B517" s="301"/>
      <c r="C517" s="300"/>
      <c r="D517" s="303"/>
      <c r="E517" s="301"/>
      <c r="F517" s="301"/>
      <c r="G517" s="301"/>
      <c r="H517" s="299"/>
      <c r="I517" s="298"/>
      <c r="J517" s="298"/>
      <c r="K517" s="308"/>
      <c r="L517" s="308"/>
      <c r="M517" s="308"/>
      <c r="N517" s="308"/>
      <c r="O517" s="308"/>
      <c r="P517" s="309"/>
      <c r="Q517" s="307"/>
      <c r="R517" s="182" t="str">
        <f ca="1">IF(ISERROR($V517),"",OFFSET('Smelter Look-up'!$C$4,$V517-4,0)&amp;"")</f>
        <v/>
      </c>
      <c r="S517" s="181" t="str">
        <f t="shared" ca="1" si="54"/>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si="55"/>
        <v>0</v>
      </c>
      <c r="AB517" s="228" t="str">
        <f t="shared" si="56"/>
        <v/>
      </c>
    </row>
    <row r="518" spans="1:28" s="227" customFormat="1" ht="20.25">
      <c r="A518" s="302"/>
      <c r="B518" s="301"/>
      <c r="C518" s="300"/>
      <c r="D518" s="303"/>
      <c r="E518" s="301"/>
      <c r="F518" s="301"/>
      <c r="G518" s="301"/>
      <c r="H518" s="299"/>
      <c r="I518" s="298"/>
      <c r="J518" s="298"/>
      <c r="K518" s="308"/>
      <c r="L518" s="308"/>
      <c r="M518" s="308"/>
      <c r="N518" s="308"/>
      <c r="O518" s="308"/>
      <c r="P518" s="309"/>
      <c r="Q518" s="307"/>
      <c r="R518" s="182" t="str">
        <f ca="1">IF(ISERROR($V518),"",OFFSET('Smelter Look-up'!$C$4,$V518-4,0)&amp;"")</f>
        <v/>
      </c>
      <c r="S518" s="181" t="str">
        <f t="shared" ca="1" si="54"/>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si="55"/>
        <v>0</v>
      </c>
      <c r="AB518" s="228" t="str">
        <f t="shared" si="56"/>
        <v/>
      </c>
    </row>
    <row r="519" spans="1:28" s="227" customFormat="1" ht="20.25">
      <c r="A519" s="302"/>
      <c r="B519" s="301"/>
      <c r="C519" s="300"/>
      <c r="D519" s="303"/>
      <c r="E519" s="301"/>
      <c r="F519" s="301"/>
      <c r="G519" s="301"/>
      <c r="H519" s="299"/>
      <c r="I519" s="298"/>
      <c r="J519" s="298"/>
      <c r="K519" s="308"/>
      <c r="L519" s="308"/>
      <c r="M519" s="308"/>
      <c r="N519" s="308"/>
      <c r="O519" s="308"/>
      <c r="P519" s="309"/>
      <c r="Q519" s="307"/>
      <c r="R519" s="182" t="str">
        <f ca="1">IF(ISERROR($V519),"",OFFSET('Smelter Look-up'!$C$4,$V519-4,0)&amp;"")</f>
        <v/>
      </c>
      <c r="S519" s="181" t="str">
        <f t="shared" ref="S519:S549" ca="1" si="57">IF(B519="","",IF(ISERROR(MATCH($E519,CL,0)),"Unknown",INDIRECT("'C'!$A$"&amp;MATCH($E519,CL,0)+1)))</f>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ref="X519:X549" si="58">IF(AND(C519="Smelter not listed",OR(LEN(D519)=0,LEN(E519)=0)),1,0)</f>
        <v>0</v>
      </c>
      <c r="AB519" s="228" t="str">
        <f t="shared" ref="AB519:AB549" si="59">B519&amp;C519</f>
        <v/>
      </c>
    </row>
    <row r="520" spans="1:28" s="227" customFormat="1" ht="20.25">
      <c r="A520" s="302"/>
      <c r="B520" s="301"/>
      <c r="C520" s="300"/>
      <c r="D520" s="303"/>
      <c r="E520" s="301"/>
      <c r="F520" s="301"/>
      <c r="G520" s="301"/>
      <c r="H520" s="299"/>
      <c r="I520" s="298"/>
      <c r="J520" s="298"/>
      <c r="K520" s="308"/>
      <c r="L520" s="308"/>
      <c r="M520" s="308"/>
      <c r="N520" s="308"/>
      <c r="O520" s="308"/>
      <c r="P520" s="309"/>
      <c r="Q520" s="307"/>
      <c r="R520" s="182" t="str">
        <f ca="1">IF(ISERROR($V520),"",OFFSET('Smelter Look-up'!$C$4,$V520-4,0)&amp;"")</f>
        <v/>
      </c>
      <c r="S520" s="181" t="str">
        <f t="shared" ca="1" si="57"/>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si="58"/>
        <v>0</v>
      </c>
      <c r="AB520" s="228" t="str">
        <f t="shared" si="59"/>
        <v/>
      </c>
    </row>
    <row r="521" spans="1:28" s="227" customFormat="1" ht="20.25">
      <c r="A521" s="302"/>
      <c r="B521" s="301"/>
      <c r="C521" s="300"/>
      <c r="D521" s="303"/>
      <c r="E521" s="301"/>
      <c r="F521" s="301"/>
      <c r="G521" s="301"/>
      <c r="H521" s="299"/>
      <c r="I521" s="298"/>
      <c r="J521" s="298"/>
      <c r="K521" s="308"/>
      <c r="L521" s="308"/>
      <c r="M521" s="308"/>
      <c r="N521" s="308"/>
      <c r="O521" s="308"/>
      <c r="P521" s="309"/>
      <c r="Q521" s="307"/>
      <c r="R521" s="182" t="str">
        <f ca="1">IF(ISERROR($V521),"",OFFSET('Smelter Look-up'!$C$4,$V521-4,0)&amp;"")</f>
        <v/>
      </c>
      <c r="S521" s="181" t="str">
        <f t="shared" ca="1" si="57"/>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si="58"/>
        <v>0</v>
      </c>
      <c r="AB521" s="228" t="str">
        <f t="shared" si="59"/>
        <v/>
      </c>
    </row>
    <row r="522" spans="1:28" s="227" customFormat="1" ht="20.25">
      <c r="A522" s="302"/>
      <c r="B522" s="301"/>
      <c r="C522" s="300"/>
      <c r="D522" s="303"/>
      <c r="E522" s="301"/>
      <c r="F522" s="301"/>
      <c r="G522" s="301"/>
      <c r="H522" s="299"/>
      <c r="I522" s="298"/>
      <c r="J522" s="298"/>
      <c r="K522" s="308"/>
      <c r="L522" s="308"/>
      <c r="M522" s="308"/>
      <c r="N522" s="308"/>
      <c r="O522" s="308"/>
      <c r="P522" s="309"/>
      <c r="Q522" s="307"/>
      <c r="R522" s="182" t="str">
        <f ca="1">IF(ISERROR($V522),"",OFFSET('Smelter Look-up'!$C$4,$V522-4,0)&amp;"")</f>
        <v/>
      </c>
      <c r="S522" s="181" t="str">
        <f t="shared" ca="1" si="57"/>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si="58"/>
        <v>0</v>
      </c>
      <c r="AB522" s="228" t="str">
        <f t="shared" si="59"/>
        <v/>
      </c>
    </row>
    <row r="523" spans="1:28" s="227" customFormat="1" ht="20.25">
      <c r="A523" s="302"/>
      <c r="B523" s="301"/>
      <c r="C523" s="300"/>
      <c r="D523" s="303"/>
      <c r="E523" s="301"/>
      <c r="F523" s="301"/>
      <c r="G523" s="301"/>
      <c r="H523" s="299"/>
      <c r="I523" s="298"/>
      <c r="J523" s="298"/>
      <c r="K523" s="308"/>
      <c r="L523" s="308"/>
      <c r="M523" s="308"/>
      <c r="N523" s="308"/>
      <c r="O523" s="308"/>
      <c r="P523" s="309"/>
      <c r="Q523" s="307"/>
      <c r="R523" s="182" t="str">
        <f ca="1">IF(ISERROR($V523),"",OFFSET('Smelter Look-up'!$C$4,$V523-4,0)&amp;"")</f>
        <v/>
      </c>
      <c r="S523" s="181" t="str">
        <f t="shared" ca="1" si="57"/>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si="58"/>
        <v>0</v>
      </c>
      <c r="AB523" s="228" t="str">
        <f t="shared" si="59"/>
        <v/>
      </c>
    </row>
    <row r="524" spans="1:28" s="227" customFormat="1" ht="20.25">
      <c r="A524" s="302"/>
      <c r="B524" s="301"/>
      <c r="C524" s="300"/>
      <c r="D524" s="304"/>
      <c r="E524" s="301"/>
      <c r="F524" s="301"/>
      <c r="G524" s="301"/>
      <c r="H524" s="299"/>
      <c r="I524" s="298"/>
      <c r="J524" s="298"/>
      <c r="K524" s="308"/>
      <c r="L524" s="308"/>
      <c r="M524" s="308"/>
      <c r="N524" s="308"/>
      <c r="O524" s="308"/>
      <c r="P524" s="309"/>
      <c r="Q524" s="307"/>
      <c r="R524" s="182" t="str">
        <f ca="1">IF(ISERROR($V524),"",OFFSET('Smelter Look-up'!$C$4,$V524-4,0)&amp;"")</f>
        <v/>
      </c>
      <c r="S524" s="181" t="str">
        <f t="shared" ca="1" si="57"/>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si="58"/>
        <v>0</v>
      </c>
      <c r="AB524" s="228" t="str">
        <f t="shared" si="59"/>
        <v/>
      </c>
    </row>
    <row r="525" spans="1:28" s="227" customFormat="1" ht="20.25">
      <c r="A525" s="302"/>
      <c r="B525" s="301"/>
      <c r="C525" s="300"/>
      <c r="D525" s="303"/>
      <c r="E525" s="301"/>
      <c r="F525" s="301"/>
      <c r="G525" s="301"/>
      <c r="H525" s="299"/>
      <c r="I525" s="298"/>
      <c r="J525" s="298"/>
      <c r="K525" s="308"/>
      <c r="L525" s="308"/>
      <c r="M525" s="308"/>
      <c r="N525" s="308"/>
      <c r="O525" s="308"/>
      <c r="P525" s="309"/>
      <c r="Q525" s="307"/>
      <c r="R525" s="182" t="str">
        <f ca="1">IF(ISERROR($V525),"",OFFSET('Smelter Look-up'!$C$4,$V525-4,0)&amp;"")</f>
        <v/>
      </c>
      <c r="S525" s="181" t="str">
        <f t="shared" ca="1" si="57"/>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si="58"/>
        <v>0</v>
      </c>
      <c r="AB525" s="228" t="str">
        <f t="shared" si="59"/>
        <v/>
      </c>
    </row>
    <row r="526" spans="1:28" s="227" customFormat="1" ht="20.25">
      <c r="A526" s="302"/>
      <c r="B526" s="301"/>
      <c r="C526" s="300"/>
      <c r="D526" s="304"/>
      <c r="E526" s="301"/>
      <c r="F526" s="301"/>
      <c r="G526" s="301"/>
      <c r="H526" s="299"/>
      <c r="I526" s="298"/>
      <c r="J526" s="298"/>
      <c r="K526" s="308"/>
      <c r="L526" s="308"/>
      <c r="M526" s="308"/>
      <c r="N526" s="308"/>
      <c r="O526" s="308"/>
      <c r="P526" s="309"/>
      <c r="Q526" s="307"/>
      <c r="R526" s="182" t="str">
        <f ca="1">IF(ISERROR($V526),"",OFFSET('Smelter Look-up'!$C$4,$V526-4,0)&amp;"")</f>
        <v/>
      </c>
      <c r="S526" s="181" t="str">
        <f t="shared" ca="1" si="57"/>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si="58"/>
        <v>0</v>
      </c>
      <c r="AB526" s="228" t="str">
        <f t="shared" si="59"/>
        <v/>
      </c>
    </row>
    <row r="527" spans="1:28" s="227" customFormat="1" ht="20.25">
      <c r="A527" s="302"/>
      <c r="B527" s="301"/>
      <c r="C527" s="300"/>
      <c r="D527" s="303"/>
      <c r="E527" s="301"/>
      <c r="F527" s="301"/>
      <c r="G527" s="301"/>
      <c r="H527" s="299"/>
      <c r="I527" s="298"/>
      <c r="J527" s="298"/>
      <c r="K527" s="308"/>
      <c r="L527" s="308"/>
      <c r="M527" s="308"/>
      <c r="N527" s="308"/>
      <c r="O527" s="308"/>
      <c r="P527" s="309"/>
      <c r="Q527" s="307"/>
      <c r="R527" s="182" t="str">
        <f ca="1">IF(ISERROR($V527),"",OFFSET('Smelter Look-up'!$C$4,$V527-4,0)&amp;"")</f>
        <v/>
      </c>
      <c r="S527" s="181" t="str">
        <f t="shared" ca="1" si="57"/>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si="58"/>
        <v>0</v>
      </c>
      <c r="AB527" s="228" t="str">
        <f t="shared" si="59"/>
        <v/>
      </c>
    </row>
    <row r="528" spans="1:28" s="227" customFormat="1" ht="20.25">
      <c r="A528" s="302"/>
      <c r="B528" s="301"/>
      <c r="C528" s="300"/>
      <c r="D528" s="303"/>
      <c r="E528" s="301"/>
      <c r="F528" s="301"/>
      <c r="G528" s="301"/>
      <c r="H528" s="299"/>
      <c r="I528" s="298"/>
      <c r="J528" s="298"/>
      <c r="K528" s="308"/>
      <c r="L528" s="308"/>
      <c r="M528" s="308"/>
      <c r="N528" s="308"/>
      <c r="O528" s="308"/>
      <c r="P528" s="309"/>
      <c r="Q528" s="307"/>
      <c r="R528" s="182" t="str">
        <f ca="1">IF(ISERROR($V528),"",OFFSET('Smelter Look-up'!$C$4,$V528-4,0)&amp;"")</f>
        <v/>
      </c>
      <c r="S528" s="181" t="str">
        <f t="shared" ca="1" si="57"/>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si="58"/>
        <v>0</v>
      </c>
      <c r="AB528" s="228" t="str">
        <f t="shared" si="59"/>
        <v/>
      </c>
    </row>
    <row r="529" spans="1:28" s="227" customFormat="1" ht="20.25">
      <c r="A529" s="302"/>
      <c r="B529" s="301"/>
      <c r="C529" s="300"/>
      <c r="D529" s="303"/>
      <c r="E529" s="301"/>
      <c r="F529" s="301"/>
      <c r="G529" s="301"/>
      <c r="H529" s="299"/>
      <c r="I529" s="298"/>
      <c r="J529" s="298"/>
      <c r="K529" s="308"/>
      <c r="L529" s="308"/>
      <c r="M529" s="308"/>
      <c r="N529" s="308"/>
      <c r="O529" s="308"/>
      <c r="P529" s="309"/>
      <c r="Q529" s="307"/>
      <c r="R529" s="182" t="str">
        <f ca="1">IF(ISERROR($V529),"",OFFSET('Smelter Look-up'!$C$4,$V529-4,0)&amp;"")</f>
        <v/>
      </c>
      <c r="S529" s="181" t="str">
        <f t="shared" ca="1" si="57"/>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si="58"/>
        <v>0</v>
      </c>
      <c r="AB529" s="228" t="str">
        <f t="shared" si="59"/>
        <v/>
      </c>
    </row>
    <row r="530" spans="1:28" s="227" customFormat="1" ht="20.25">
      <c r="A530" s="302"/>
      <c r="B530" s="301"/>
      <c r="C530" s="300"/>
      <c r="D530" s="303"/>
      <c r="E530" s="301"/>
      <c r="F530" s="301"/>
      <c r="G530" s="301"/>
      <c r="H530" s="299"/>
      <c r="I530" s="298"/>
      <c r="J530" s="298"/>
      <c r="K530" s="308"/>
      <c r="L530" s="308"/>
      <c r="M530" s="308"/>
      <c r="N530" s="308"/>
      <c r="O530" s="308"/>
      <c r="P530" s="309"/>
      <c r="Q530" s="307"/>
      <c r="R530" s="182" t="str">
        <f ca="1">IF(ISERROR($V530),"",OFFSET('Smelter Look-up'!$C$4,$V530-4,0)&amp;"")</f>
        <v/>
      </c>
      <c r="S530" s="181" t="str">
        <f t="shared" ca="1" si="57"/>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si="58"/>
        <v>0</v>
      </c>
      <c r="AB530" s="228" t="str">
        <f t="shared" si="59"/>
        <v/>
      </c>
    </row>
    <row r="531" spans="1:28" s="227" customFormat="1" ht="20.25">
      <c r="A531" s="302"/>
      <c r="B531" s="301"/>
      <c r="C531" s="300"/>
      <c r="D531" s="303"/>
      <c r="E531" s="301"/>
      <c r="F531" s="301"/>
      <c r="G531" s="301"/>
      <c r="H531" s="299"/>
      <c r="I531" s="298"/>
      <c r="J531" s="298"/>
      <c r="K531" s="308"/>
      <c r="L531" s="308"/>
      <c r="M531" s="308"/>
      <c r="N531" s="308"/>
      <c r="O531" s="308"/>
      <c r="P531" s="309"/>
      <c r="Q531" s="307"/>
      <c r="R531" s="182" t="str">
        <f ca="1">IF(ISERROR($V531),"",OFFSET('Smelter Look-up'!$C$4,$V531-4,0)&amp;"")</f>
        <v/>
      </c>
      <c r="S531" s="181" t="str">
        <f t="shared" ca="1" si="57"/>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si="58"/>
        <v>0</v>
      </c>
      <c r="AB531" s="228" t="str">
        <f t="shared" si="59"/>
        <v/>
      </c>
    </row>
    <row r="532" spans="1:28" s="227" customFormat="1" ht="20.25">
      <c r="A532" s="302"/>
      <c r="B532" s="301"/>
      <c r="C532" s="300"/>
      <c r="D532" s="303"/>
      <c r="E532" s="301"/>
      <c r="F532" s="301"/>
      <c r="G532" s="301"/>
      <c r="H532" s="299"/>
      <c r="I532" s="298"/>
      <c r="J532" s="298"/>
      <c r="K532" s="308"/>
      <c r="L532" s="308"/>
      <c r="M532" s="308"/>
      <c r="N532" s="308"/>
      <c r="O532" s="308"/>
      <c r="P532" s="309"/>
      <c r="Q532" s="307"/>
      <c r="R532" s="182" t="str">
        <f ca="1">IF(ISERROR($V532),"",OFFSET('Smelter Look-up'!$C$4,$V532-4,0)&amp;"")</f>
        <v/>
      </c>
      <c r="S532" s="181" t="str">
        <f t="shared" ca="1" si="57"/>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si="58"/>
        <v>0</v>
      </c>
      <c r="AB532" s="228" t="str">
        <f t="shared" si="59"/>
        <v/>
      </c>
    </row>
    <row r="533" spans="1:28" s="227" customFormat="1" ht="20.25">
      <c r="A533" s="302"/>
      <c r="B533" s="301"/>
      <c r="C533" s="300"/>
      <c r="D533" s="303"/>
      <c r="E533" s="301"/>
      <c r="F533" s="301"/>
      <c r="G533" s="301"/>
      <c r="H533" s="299"/>
      <c r="I533" s="298"/>
      <c r="J533" s="298"/>
      <c r="K533" s="308"/>
      <c r="L533" s="308"/>
      <c r="M533" s="308"/>
      <c r="N533" s="308"/>
      <c r="O533" s="308"/>
      <c r="P533" s="309"/>
      <c r="Q533" s="307"/>
      <c r="R533" s="182" t="str">
        <f ca="1">IF(ISERROR($V533),"",OFFSET('Smelter Look-up'!$C$4,$V533-4,0)&amp;"")</f>
        <v/>
      </c>
      <c r="S533" s="181" t="str">
        <f t="shared" ca="1" si="57"/>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si="58"/>
        <v>0</v>
      </c>
      <c r="AB533" s="228" t="str">
        <f t="shared" si="59"/>
        <v/>
      </c>
    </row>
    <row r="534" spans="1:28" s="227" customFormat="1" ht="20.25">
      <c r="A534" s="302"/>
      <c r="B534" s="301"/>
      <c r="C534" s="300"/>
      <c r="D534" s="303"/>
      <c r="E534" s="301"/>
      <c r="F534" s="301"/>
      <c r="G534" s="301"/>
      <c r="H534" s="299"/>
      <c r="I534" s="298"/>
      <c r="J534" s="298"/>
      <c r="K534" s="308"/>
      <c r="L534" s="308"/>
      <c r="M534" s="308"/>
      <c r="N534" s="308"/>
      <c r="O534" s="308"/>
      <c r="P534" s="309"/>
      <c r="Q534" s="307"/>
      <c r="R534" s="182" t="str">
        <f ca="1">IF(ISERROR($V534),"",OFFSET('Smelter Look-up'!$C$4,$V534-4,0)&amp;"")</f>
        <v/>
      </c>
      <c r="S534" s="181" t="str">
        <f t="shared" ca="1" si="57"/>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si="58"/>
        <v>0</v>
      </c>
      <c r="AB534" s="228" t="str">
        <f t="shared" si="59"/>
        <v/>
      </c>
    </row>
    <row r="535" spans="1:28" s="227" customFormat="1" ht="20.25">
      <c r="A535" s="302"/>
      <c r="B535" s="301"/>
      <c r="C535" s="300"/>
      <c r="D535" s="303"/>
      <c r="E535" s="301"/>
      <c r="F535" s="301"/>
      <c r="G535" s="301"/>
      <c r="H535" s="299"/>
      <c r="I535" s="298"/>
      <c r="J535" s="298"/>
      <c r="K535" s="308"/>
      <c r="L535" s="308"/>
      <c r="M535" s="308"/>
      <c r="N535" s="308"/>
      <c r="O535" s="308"/>
      <c r="P535" s="309"/>
      <c r="Q535" s="307"/>
      <c r="R535" s="182" t="str">
        <f ca="1">IF(ISERROR($V535),"",OFFSET('Smelter Look-up'!$C$4,$V535-4,0)&amp;"")</f>
        <v/>
      </c>
      <c r="S535" s="181" t="str">
        <f t="shared" ca="1" si="57"/>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si="58"/>
        <v>0</v>
      </c>
      <c r="AB535" s="228" t="str">
        <f t="shared" si="59"/>
        <v/>
      </c>
    </row>
    <row r="536" spans="1:28" s="227" customFormat="1" ht="20.25">
      <c r="A536" s="302"/>
      <c r="B536" s="301"/>
      <c r="C536" s="300"/>
      <c r="D536" s="303"/>
      <c r="E536" s="301"/>
      <c r="F536" s="301"/>
      <c r="G536" s="301"/>
      <c r="H536" s="299"/>
      <c r="I536" s="298"/>
      <c r="J536" s="298"/>
      <c r="K536" s="308"/>
      <c r="L536" s="308"/>
      <c r="M536" s="308"/>
      <c r="N536" s="308"/>
      <c r="O536" s="308"/>
      <c r="P536" s="309"/>
      <c r="Q536" s="307"/>
      <c r="R536" s="182" t="str">
        <f ca="1">IF(ISERROR($V536),"",OFFSET('Smelter Look-up'!$C$4,$V536-4,0)&amp;"")</f>
        <v/>
      </c>
      <c r="S536" s="181" t="str">
        <f t="shared" ca="1" si="57"/>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si="58"/>
        <v>0</v>
      </c>
      <c r="AB536" s="228" t="str">
        <f t="shared" si="59"/>
        <v/>
      </c>
    </row>
    <row r="537" spans="1:28" s="227" customFormat="1" ht="20.25">
      <c r="A537" s="302"/>
      <c r="B537" s="301"/>
      <c r="C537" s="300"/>
      <c r="D537" s="303"/>
      <c r="E537" s="301"/>
      <c r="F537" s="301"/>
      <c r="G537" s="301"/>
      <c r="H537" s="299"/>
      <c r="I537" s="298"/>
      <c r="J537" s="298"/>
      <c r="K537" s="308"/>
      <c r="L537" s="308"/>
      <c r="M537" s="308"/>
      <c r="N537" s="308"/>
      <c r="O537" s="308"/>
      <c r="P537" s="309"/>
      <c r="Q537" s="307"/>
      <c r="R537" s="182" t="str">
        <f ca="1">IF(ISERROR($V537),"",OFFSET('Smelter Look-up'!$C$4,$V537-4,0)&amp;"")</f>
        <v/>
      </c>
      <c r="S537" s="181" t="str">
        <f t="shared" ca="1" si="57"/>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si="58"/>
        <v>0</v>
      </c>
      <c r="AB537" s="228" t="str">
        <f t="shared" si="59"/>
        <v/>
      </c>
    </row>
    <row r="538" spans="1:28" s="227" customFormat="1" ht="20.25">
      <c r="A538" s="302"/>
      <c r="B538" s="301"/>
      <c r="C538" s="300"/>
      <c r="D538" s="304"/>
      <c r="E538" s="301"/>
      <c r="F538" s="301"/>
      <c r="G538" s="301"/>
      <c r="H538" s="299"/>
      <c r="I538" s="298"/>
      <c r="J538" s="298"/>
      <c r="K538" s="308"/>
      <c r="L538" s="308"/>
      <c r="M538" s="308"/>
      <c r="N538" s="308"/>
      <c r="O538" s="308"/>
      <c r="P538" s="309"/>
      <c r="Q538" s="307"/>
      <c r="R538" s="182" t="str">
        <f ca="1">IF(ISERROR($V538),"",OFFSET('Smelter Look-up'!$C$4,$V538-4,0)&amp;"")</f>
        <v/>
      </c>
      <c r="S538" s="181" t="str">
        <f t="shared" ca="1" si="57"/>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si="58"/>
        <v>0</v>
      </c>
      <c r="AB538" s="228" t="str">
        <f t="shared" si="59"/>
        <v/>
      </c>
    </row>
    <row r="539" spans="1:28" s="227" customFormat="1" ht="20.25">
      <c r="A539" s="302"/>
      <c r="B539" s="301"/>
      <c r="C539" s="300"/>
      <c r="D539" s="303"/>
      <c r="E539" s="301"/>
      <c r="F539" s="301"/>
      <c r="G539" s="301"/>
      <c r="H539" s="299"/>
      <c r="I539" s="298"/>
      <c r="J539" s="298"/>
      <c r="K539" s="308"/>
      <c r="L539" s="308"/>
      <c r="M539" s="308"/>
      <c r="N539" s="308"/>
      <c r="O539" s="308"/>
      <c r="P539" s="309"/>
      <c r="Q539" s="307"/>
      <c r="R539" s="182" t="str">
        <f ca="1">IF(ISERROR($V539),"",OFFSET('Smelter Look-up'!$C$4,$V539-4,0)&amp;"")</f>
        <v/>
      </c>
      <c r="S539" s="181" t="str">
        <f t="shared" ca="1" si="57"/>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si="58"/>
        <v>0</v>
      </c>
      <c r="AB539" s="228" t="str">
        <f t="shared" si="59"/>
        <v/>
      </c>
    </row>
    <row r="540" spans="1:28" s="227" customFormat="1" ht="20.25">
      <c r="A540" s="302"/>
      <c r="B540" s="301"/>
      <c r="C540" s="300"/>
      <c r="D540" s="304"/>
      <c r="E540" s="301"/>
      <c r="F540" s="301"/>
      <c r="G540" s="301"/>
      <c r="H540" s="299"/>
      <c r="I540" s="298"/>
      <c r="J540" s="298"/>
      <c r="K540" s="308"/>
      <c r="L540" s="308"/>
      <c r="M540" s="308"/>
      <c r="N540" s="308"/>
      <c r="O540" s="308"/>
      <c r="P540" s="309"/>
      <c r="Q540" s="307"/>
      <c r="R540" s="182" t="str">
        <f ca="1">IF(ISERROR($V540),"",OFFSET('Smelter Look-up'!$C$4,$V540-4,0)&amp;"")</f>
        <v/>
      </c>
      <c r="S540" s="181" t="str">
        <f t="shared" ca="1" si="57"/>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si="58"/>
        <v>0</v>
      </c>
      <c r="AB540" s="228" t="str">
        <f t="shared" si="59"/>
        <v/>
      </c>
    </row>
    <row r="541" spans="1:28" s="227" customFormat="1" ht="20.25">
      <c r="A541" s="302"/>
      <c r="B541" s="301"/>
      <c r="C541" s="300"/>
      <c r="D541" s="303"/>
      <c r="E541" s="301"/>
      <c r="F541" s="301"/>
      <c r="G541" s="301"/>
      <c r="H541" s="299"/>
      <c r="I541" s="298"/>
      <c r="J541" s="298"/>
      <c r="K541" s="308"/>
      <c r="L541" s="308"/>
      <c r="M541" s="308"/>
      <c r="N541" s="308"/>
      <c r="O541" s="308"/>
      <c r="P541" s="309"/>
      <c r="Q541" s="307"/>
      <c r="R541" s="182" t="str">
        <f ca="1">IF(ISERROR($V541),"",OFFSET('Smelter Look-up'!$C$4,$V541-4,0)&amp;"")</f>
        <v/>
      </c>
      <c r="S541" s="181" t="str">
        <f t="shared" ca="1" si="57"/>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si="58"/>
        <v>0</v>
      </c>
      <c r="AB541" s="228" t="str">
        <f t="shared" si="59"/>
        <v/>
      </c>
    </row>
    <row r="542" spans="1:28" s="227" customFormat="1" ht="20.25">
      <c r="A542" s="302"/>
      <c r="B542" s="301"/>
      <c r="C542" s="300"/>
      <c r="D542" s="303"/>
      <c r="E542" s="301"/>
      <c r="F542" s="301"/>
      <c r="G542" s="301"/>
      <c r="H542" s="299"/>
      <c r="I542" s="298"/>
      <c r="J542" s="298"/>
      <c r="K542" s="308"/>
      <c r="L542" s="308"/>
      <c r="M542" s="308"/>
      <c r="N542" s="308"/>
      <c r="O542" s="308"/>
      <c r="P542" s="309"/>
      <c r="Q542" s="307"/>
      <c r="R542" s="182" t="str">
        <f ca="1">IF(ISERROR($V542),"",OFFSET('Smelter Look-up'!$C$4,$V542-4,0)&amp;"")</f>
        <v/>
      </c>
      <c r="S542" s="181" t="str">
        <f t="shared" ca="1" si="57"/>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si="58"/>
        <v>0</v>
      </c>
      <c r="AB542" s="228" t="str">
        <f t="shared" si="59"/>
        <v/>
      </c>
    </row>
    <row r="543" spans="1:28" s="227" customFormat="1" ht="20.25">
      <c r="A543" s="302"/>
      <c r="B543" s="301"/>
      <c r="C543" s="300"/>
      <c r="D543" s="303"/>
      <c r="E543" s="301"/>
      <c r="F543" s="301"/>
      <c r="G543" s="301"/>
      <c r="H543" s="299"/>
      <c r="I543" s="298"/>
      <c r="J543" s="298"/>
      <c r="K543" s="308"/>
      <c r="L543" s="308"/>
      <c r="M543" s="308"/>
      <c r="N543" s="308"/>
      <c r="O543" s="308"/>
      <c r="P543" s="309"/>
      <c r="Q543" s="307"/>
      <c r="R543" s="182" t="str">
        <f ca="1">IF(ISERROR($V543),"",OFFSET('Smelter Look-up'!$C$4,$V543-4,0)&amp;"")</f>
        <v/>
      </c>
      <c r="S543" s="181" t="str">
        <f t="shared" ca="1" si="57"/>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si="58"/>
        <v>0</v>
      </c>
      <c r="AB543" s="228" t="str">
        <f t="shared" si="59"/>
        <v/>
      </c>
    </row>
    <row r="544" spans="1:28" s="227" customFormat="1" ht="20.25">
      <c r="A544" s="302"/>
      <c r="B544" s="301"/>
      <c r="C544" s="300"/>
      <c r="D544" s="304"/>
      <c r="E544" s="301"/>
      <c r="F544" s="301"/>
      <c r="G544" s="301"/>
      <c r="H544" s="299"/>
      <c r="I544" s="298"/>
      <c r="J544" s="298"/>
      <c r="K544" s="308"/>
      <c r="L544" s="308"/>
      <c r="M544" s="308"/>
      <c r="N544" s="308"/>
      <c r="O544" s="308"/>
      <c r="P544" s="309"/>
      <c r="Q544" s="307"/>
      <c r="R544" s="182" t="str">
        <f ca="1">IF(ISERROR($V544),"",OFFSET('Smelter Look-up'!$C$4,$V544-4,0)&amp;"")</f>
        <v/>
      </c>
      <c r="S544" s="181" t="str">
        <f t="shared" ca="1" si="57"/>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si="58"/>
        <v>0</v>
      </c>
      <c r="AB544" s="228" t="str">
        <f t="shared" si="59"/>
        <v/>
      </c>
    </row>
    <row r="545" spans="1:28" s="227" customFormat="1" ht="20.25">
      <c r="A545" s="302"/>
      <c r="B545" s="301"/>
      <c r="C545" s="300"/>
      <c r="D545" s="303"/>
      <c r="E545" s="301"/>
      <c r="F545" s="301"/>
      <c r="G545" s="301"/>
      <c r="H545" s="299"/>
      <c r="I545" s="298"/>
      <c r="J545" s="298"/>
      <c r="K545" s="308"/>
      <c r="L545" s="308"/>
      <c r="M545" s="308"/>
      <c r="N545" s="308"/>
      <c r="O545" s="308"/>
      <c r="P545" s="309"/>
      <c r="Q545" s="307"/>
      <c r="R545" s="182" t="str">
        <f ca="1">IF(ISERROR($V545),"",OFFSET('Smelter Look-up'!$C$4,$V545-4,0)&amp;"")</f>
        <v/>
      </c>
      <c r="S545" s="181" t="str">
        <f t="shared" ca="1" si="57"/>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si="58"/>
        <v>0</v>
      </c>
      <c r="AB545" s="228" t="str">
        <f t="shared" si="59"/>
        <v/>
      </c>
    </row>
    <row r="546" spans="1:28" s="227" customFormat="1" ht="20.25">
      <c r="A546" s="302"/>
      <c r="B546" s="301"/>
      <c r="C546" s="300"/>
      <c r="D546" s="303"/>
      <c r="E546" s="301"/>
      <c r="F546" s="301"/>
      <c r="G546" s="301"/>
      <c r="H546" s="299"/>
      <c r="I546" s="298"/>
      <c r="J546" s="298"/>
      <c r="K546" s="308"/>
      <c r="L546" s="308"/>
      <c r="M546" s="308"/>
      <c r="N546" s="308"/>
      <c r="O546" s="308"/>
      <c r="P546" s="309"/>
      <c r="Q546" s="307"/>
      <c r="R546" s="182" t="str">
        <f ca="1">IF(ISERROR($V546),"",OFFSET('Smelter Look-up'!$C$4,$V546-4,0)&amp;"")</f>
        <v/>
      </c>
      <c r="S546" s="181" t="str">
        <f t="shared" ca="1" si="57"/>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si="58"/>
        <v>0</v>
      </c>
      <c r="AB546" s="228" t="str">
        <f t="shared" si="59"/>
        <v/>
      </c>
    </row>
    <row r="547" spans="1:28" s="227" customFormat="1" ht="20.25">
      <c r="A547" s="302"/>
      <c r="B547" s="301"/>
      <c r="C547" s="300"/>
      <c r="D547" s="303"/>
      <c r="E547" s="301"/>
      <c r="F547" s="301"/>
      <c r="G547" s="301"/>
      <c r="H547" s="299"/>
      <c r="I547" s="298"/>
      <c r="J547" s="298"/>
      <c r="K547" s="308"/>
      <c r="L547" s="308"/>
      <c r="M547" s="308"/>
      <c r="N547" s="308"/>
      <c r="O547" s="308"/>
      <c r="P547" s="309"/>
      <c r="Q547" s="307"/>
      <c r="R547" s="182" t="str">
        <f ca="1">IF(ISERROR($V547),"",OFFSET('Smelter Look-up'!$C$4,$V547-4,0)&amp;"")</f>
        <v/>
      </c>
      <c r="S547" s="181" t="str">
        <f t="shared" ca="1" si="57"/>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si="58"/>
        <v>0</v>
      </c>
      <c r="AB547" s="228" t="str">
        <f t="shared" si="59"/>
        <v/>
      </c>
    </row>
    <row r="548" spans="1:28" s="227" customFormat="1" ht="20.25">
      <c r="A548" s="302"/>
      <c r="B548" s="301"/>
      <c r="C548" s="300"/>
      <c r="D548" s="303"/>
      <c r="E548" s="301"/>
      <c r="F548" s="301"/>
      <c r="G548" s="301"/>
      <c r="H548" s="299"/>
      <c r="I548" s="298"/>
      <c r="J548" s="298"/>
      <c r="K548" s="308"/>
      <c r="L548" s="308"/>
      <c r="M548" s="308"/>
      <c r="N548" s="308"/>
      <c r="O548" s="308"/>
      <c r="P548" s="309"/>
      <c r="Q548" s="307"/>
      <c r="R548" s="182" t="str">
        <f ca="1">IF(ISERROR($V548),"",OFFSET('Smelter Look-up'!$C$4,$V548-4,0)&amp;"")</f>
        <v/>
      </c>
      <c r="S548" s="181" t="str">
        <f t="shared" ca="1" si="57"/>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si="58"/>
        <v>0</v>
      </c>
      <c r="AB548" s="228" t="str">
        <f t="shared" si="59"/>
        <v/>
      </c>
    </row>
    <row r="549" spans="1:28" s="227" customFormat="1" ht="20.25">
      <c r="A549" s="302"/>
      <c r="B549" s="301"/>
      <c r="C549" s="300"/>
      <c r="D549" s="303"/>
      <c r="E549" s="301"/>
      <c r="F549" s="301"/>
      <c r="G549" s="301"/>
      <c r="H549" s="299"/>
      <c r="I549" s="298"/>
      <c r="J549" s="298"/>
      <c r="K549" s="308"/>
      <c r="L549" s="308"/>
      <c r="M549" s="308"/>
      <c r="N549" s="308"/>
      <c r="O549" s="308"/>
      <c r="P549" s="309"/>
      <c r="Q549" s="307"/>
      <c r="R549" s="182" t="str">
        <f ca="1">IF(ISERROR($V549),"",OFFSET('Smelter Look-up'!$C$4,$V549-4,0)&amp;"")</f>
        <v/>
      </c>
      <c r="S549" s="181" t="str">
        <f t="shared" ca="1" si="57"/>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si="58"/>
        <v>0</v>
      </c>
      <c r="AB549" s="228" t="str">
        <f t="shared" si="59"/>
        <v/>
      </c>
    </row>
    <row r="550" spans="1:28" s="227" customFormat="1" ht="20.25">
      <c r="A550" s="302"/>
      <c r="B550" s="301"/>
      <c r="C550" s="300"/>
      <c r="D550" s="303"/>
      <c r="E550" s="301"/>
      <c r="F550" s="301"/>
      <c r="G550" s="301"/>
      <c r="H550" s="299"/>
      <c r="I550" s="298"/>
      <c r="J550" s="298"/>
      <c r="K550" s="308"/>
      <c r="L550" s="308"/>
      <c r="M550" s="308"/>
      <c r="N550" s="308"/>
      <c r="O550" s="308"/>
      <c r="P550" s="309"/>
      <c r="Q550" s="307"/>
      <c r="R550" s="182" t="str">
        <f ca="1">IF(ISERROR($V550),"",OFFSET('Smelter Look-up'!$C$4,$V550-4,0)&amp;"")</f>
        <v/>
      </c>
      <c r="S550" s="181" t="str">
        <f t="shared" ref="S550" ca="1" si="60">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 si="61">IF(AND(C550="Smelter not listed",OR(LEN(D550)=0,LEN(E550)=0)),1,0)</f>
        <v>0</v>
      </c>
      <c r="AB550" s="228" t="str">
        <f t="shared" ref="AB550" si="62">B550&amp;C550</f>
        <v/>
      </c>
    </row>
    <row r="551" spans="1:28" s="227" customFormat="1" ht="20.25">
      <c r="A551" s="302"/>
      <c r="B551" s="301"/>
      <c r="C551" s="300"/>
      <c r="D551" s="303"/>
      <c r="E551" s="301"/>
      <c r="F551" s="301"/>
      <c r="G551" s="301"/>
      <c r="H551" s="299"/>
      <c r="I551" s="298"/>
      <c r="J551" s="298"/>
      <c r="K551" s="308"/>
      <c r="L551" s="308"/>
      <c r="M551" s="308"/>
      <c r="N551" s="308"/>
      <c r="O551" s="308"/>
      <c r="P551" s="309"/>
      <c r="Q551" s="307"/>
      <c r="R551" s="182" t="str">
        <f ca="1">IF(ISERROR($V551),"",OFFSET('Smelter Look-up'!$C$4,$V551-4,0)&amp;"")</f>
        <v/>
      </c>
      <c r="S551" s="181" t="str">
        <f ca="1">IF(B551="","",IF(ISERROR(MATCH($E551,CL,0)),"Unknown",INDIRECT("'C'!$A$"&amp;MATCH($E551,CL,0)+1)))</f>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IF(AND(C551="Smelter not listed",OR(LEN(D551)=0,LEN(E551)=0)),1,0)</f>
        <v>0</v>
      </c>
      <c r="AB551" s="228" t="str">
        <f>B551&amp;C551</f>
        <v/>
      </c>
    </row>
    <row r="552" spans="1:28" s="227" customFormat="1" ht="20.25">
      <c r="A552" s="302"/>
      <c r="B552" s="301"/>
      <c r="C552" s="300"/>
      <c r="D552" s="303"/>
      <c r="E552" s="301"/>
      <c r="F552" s="301"/>
      <c r="G552" s="301"/>
      <c r="H552" s="299"/>
      <c r="I552" s="298"/>
      <c r="J552" s="298"/>
      <c r="K552" s="308"/>
      <c r="L552" s="308"/>
      <c r="M552" s="308"/>
      <c r="N552" s="308"/>
      <c r="O552" s="308"/>
      <c r="P552" s="309"/>
      <c r="Q552" s="307"/>
      <c r="R552" s="182" t="str">
        <f ca="1">IF(ISERROR($V552),"",OFFSET('Smelter Look-up'!$C$4,$V552-4,0)&amp;"")</f>
        <v/>
      </c>
      <c r="S552" s="181" t="str">
        <f ca="1">IF(B552="","",IF(ISERROR(MATCH($E552,CL,0)),"Unknown",INDIRECT("'C'!$A$"&amp;MATCH($E552,CL,0)+1)))</f>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IF(AND(C552="Smelter not listed",OR(LEN(D552)=0,LEN(E552)=0)),1,0)</f>
        <v>0</v>
      </c>
      <c r="AB552" s="228" t="str">
        <f>B552&amp;C552</f>
        <v/>
      </c>
    </row>
    <row r="553" spans="1:28" s="227" customFormat="1" ht="20.25">
      <c r="A553" s="302"/>
      <c r="B553" s="301"/>
      <c r="C553" s="300"/>
      <c r="D553" s="304"/>
      <c r="E553" s="301"/>
      <c r="F553" s="301"/>
      <c r="G553" s="301"/>
      <c r="H553" s="299"/>
      <c r="I553" s="298"/>
      <c r="J553" s="298"/>
      <c r="K553" s="308"/>
      <c r="L553" s="308"/>
      <c r="M553" s="308"/>
      <c r="N553" s="308"/>
      <c r="O553" s="308"/>
      <c r="P553" s="309"/>
      <c r="Q553" s="307"/>
      <c r="R553" s="182" t="str">
        <f ca="1">IF(ISERROR($V553),"",OFFSET('Smelter Look-up'!$C$4,$V553-4,0)&amp;"")</f>
        <v/>
      </c>
      <c r="S553" s="181" t="str">
        <f ca="1">IF(B553="","",IF(ISERROR(MATCH($E553,CL,0)),"Unknown",INDIRECT("'C'!$A$"&amp;MATCH($E553,CL,0)+1)))</f>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IF(AND(C553="Smelter not listed",OR(LEN(D553)=0,LEN(E553)=0)),1,0)</f>
        <v>0</v>
      </c>
      <c r="AB553" s="228" t="str">
        <f>B553&amp;C553</f>
        <v/>
      </c>
    </row>
    <row r="554" spans="1:28" s="227" customFormat="1" ht="20.25">
      <c r="A554" s="302"/>
      <c r="B554" s="301"/>
      <c r="C554" s="300"/>
      <c r="D554" s="303"/>
      <c r="E554" s="301"/>
      <c r="F554" s="301"/>
      <c r="G554" s="301"/>
      <c r="H554" s="299"/>
      <c r="I554" s="298"/>
      <c r="J554" s="298"/>
      <c r="K554" s="308"/>
      <c r="L554" s="308"/>
      <c r="M554" s="308"/>
      <c r="N554" s="308"/>
      <c r="O554" s="308"/>
      <c r="P554" s="309"/>
      <c r="Q554" s="307"/>
      <c r="R554" s="182" t="str">
        <f ca="1">IF(ISERROR($V554),"",OFFSET('Smelter Look-up'!$C$4,$V554-4,0)&amp;"")</f>
        <v/>
      </c>
      <c r="S554" s="181" t="str">
        <f ca="1">IF(B554="","",IF(ISERROR(MATCH($E554,CL,0)),"Unknown",INDIRECT("'C'!$A$"&amp;MATCH($E554,CL,0)+1)))</f>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IF(AND(C554="Smelter not listed",OR(LEN(D554)=0,LEN(E554)=0)),1,0)</f>
        <v>0</v>
      </c>
      <c r="AB554" s="228" t="str">
        <f>B554&amp;C554</f>
        <v/>
      </c>
    </row>
    <row r="555" spans="1:28" s="227" customFormat="1" ht="20.25">
      <c r="A555" s="302"/>
      <c r="B555" s="301"/>
      <c r="C555" s="300"/>
      <c r="D555" s="303"/>
      <c r="E555" s="301"/>
      <c r="F555" s="301"/>
      <c r="G555" s="301"/>
      <c r="H555" s="299"/>
      <c r="I555" s="298"/>
      <c r="J555" s="298"/>
      <c r="K555" s="308"/>
      <c r="L555" s="308"/>
      <c r="M555" s="308"/>
      <c r="N555" s="308"/>
      <c r="O555" s="308"/>
      <c r="P555" s="309"/>
      <c r="Q555" s="307"/>
      <c r="R555" s="182" t="str">
        <f ca="1">IF(ISERROR($V555),"",OFFSET('Smelter Look-up'!$C$4,$V555-4,0)&amp;"")</f>
        <v/>
      </c>
      <c r="S555" s="181" t="str">
        <f t="shared" ref="S555" ca="1" si="63">IF(B555="","",IF(ISERROR(MATCH($E555,CL,0)),"Unknown",INDIRECT("'C'!$A$"&amp;MATCH($E555,CL,0)+1)))</f>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ref="X555" si="64">IF(AND(C555="Smelter not listed",OR(LEN(D555)=0,LEN(E555)=0)),1,0)</f>
        <v>0</v>
      </c>
      <c r="AB555" s="228" t="str">
        <f t="shared" ref="AB555" si="65">B555&amp;C555</f>
        <v/>
      </c>
    </row>
    <row r="556" spans="1:28" s="227" customFormat="1" ht="20.25">
      <c r="A556" s="302"/>
      <c r="B556" s="301"/>
      <c r="C556" s="300"/>
      <c r="D556" s="303"/>
      <c r="E556" s="301"/>
      <c r="F556" s="301"/>
      <c r="G556" s="301"/>
      <c r="H556" s="299"/>
      <c r="I556" s="298"/>
      <c r="J556" s="298"/>
      <c r="K556" s="308"/>
      <c r="L556" s="308"/>
      <c r="M556" s="308"/>
      <c r="N556" s="308"/>
      <c r="O556" s="308"/>
      <c r="P556" s="309"/>
      <c r="Q556" s="307"/>
      <c r="R556" s="182" t="str">
        <f ca="1">IF(ISERROR($V556),"",OFFSET('Smelter Look-up'!$C$4,$V556-4,0)&amp;"")</f>
        <v/>
      </c>
      <c r="S556" s="181" t="str">
        <f t="shared" ref="S556:S603" ca="1" si="66">IF(B556="","",IF(ISERROR(MATCH($E556,CL,0)),"Unknown",INDIRECT("'C'!$A$"&amp;MATCH($E556,CL,0)+1)))</f>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ref="X556:X603" si="67">IF(AND(C556="Smelter not listed",OR(LEN(D556)=0,LEN(E556)=0)),1,0)</f>
        <v>0</v>
      </c>
      <c r="AB556" s="228" t="str">
        <f t="shared" ref="AB556:AB603" si="68">B556&amp;C556</f>
        <v/>
      </c>
    </row>
    <row r="557" spans="1:28" s="227" customFormat="1" ht="20.25">
      <c r="A557" s="302"/>
      <c r="B557" s="301"/>
      <c r="C557" s="300"/>
      <c r="D557" s="303"/>
      <c r="E557" s="301"/>
      <c r="F557" s="301"/>
      <c r="G557" s="301"/>
      <c r="H557" s="299"/>
      <c r="I557" s="298"/>
      <c r="J557" s="298"/>
      <c r="K557" s="308"/>
      <c r="L557" s="308"/>
      <c r="M557" s="308"/>
      <c r="N557" s="308"/>
      <c r="O557" s="308"/>
      <c r="P557" s="309"/>
      <c r="Q557" s="307"/>
      <c r="R557" s="182" t="str">
        <f ca="1">IF(ISERROR($V557),"",OFFSET('Smelter Look-up'!$C$4,$V557-4,0)&amp;"")</f>
        <v/>
      </c>
      <c r="S557" s="181" t="str">
        <f t="shared" ca="1" si="66"/>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si="67"/>
        <v>0</v>
      </c>
      <c r="AB557" s="228" t="str">
        <f t="shared" si="68"/>
        <v/>
      </c>
    </row>
    <row r="558" spans="1:28" s="227" customFormat="1" ht="20.25">
      <c r="A558" s="302"/>
      <c r="B558" s="301"/>
      <c r="C558" s="300"/>
      <c r="D558" s="303"/>
      <c r="E558" s="301"/>
      <c r="F558" s="301"/>
      <c r="G558" s="301"/>
      <c r="H558" s="299"/>
      <c r="I558" s="298"/>
      <c r="J558" s="298"/>
      <c r="K558" s="308"/>
      <c r="L558" s="308"/>
      <c r="M558" s="308"/>
      <c r="N558" s="308"/>
      <c r="O558" s="308"/>
      <c r="P558" s="309"/>
      <c r="Q558" s="307"/>
      <c r="R558" s="182" t="str">
        <f ca="1">IF(ISERROR($V558),"",OFFSET('Smelter Look-up'!$C$4,$V558-4,0)&amp;"")</f>
        <v/>
      </c>
      <c r="S558" s="181" t="str">
        <f t="shared" ca="1" si="66"/>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si="67"/>
        <v>0</v>
      </c>
      <c r="AB558" s="228" t="str">
        <f t="shared" si="68"/>
        <v/>
      </c>
    </row>
    <row r="559" spans="1:28" s="227" customFormat="1" ht="20.25">
      <c r="A559" s="302"/>
      <c r="B559" s="301"/>
      <c r="C559" s="300"/>
      <c r="D559" s="303"/>
      <c r="E559" s="301"/>
      <c r="F559" s="301"/>
      <c r="G559" s="301"/>
      <c r="H559" s="299"/>
      <c r="I559" s="298"/>
      <c r="J559" s="298"/>
      <c r="K559" s="308"/>
      <c r="L559" s="308"/>
      <c r="M559" s="308"/>
      <c r="N559" s="308"/>
      <c r="O559" s="308"/>
      <c r="P559" s="309"/>
      <c r="Q559" s="307"/>
      <c r="R559" s="182" t="str">
        <f ca="1">IF(ISERROR($V559),"",OFFSET('Smelter Look-up'!$C$4,$V559-4,0)&amp;"")</f>
        <v/>
      </c>
      <c r="S559" s="181" t="str">
        <f t="shared" ca="1" si="66"/>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si="67"/>
        <v>0</v>
      </c>
      <c r="AB559" s="228" t="str">
        <f t="shared" si="68"/>
        <v/>
      </c>
    </row>
    <row r="560" spans="1:28" s="227" customFormat="1" ht="20.25">
      <c r="A560" s="302"/>
      <c r="B560" s="301"/>
      <c r="C560" s="300"/>
      <c r="D560" s="303"/>
      <c r="E560" s="301"/>
      <c r="F560" s="301"/>
      <c r="G560" s="301"/>
      <c r="H560" s="299"/>
      <c r="I560" s="298"/>
      <c r="J560" s="298"/>
      <c r="K560" s="308"/>
      <c r="L560" s="308"/>
      <c r="M560" s="308"/>
      <c r="N560" s="308"/>
      <c r="O560" s="308"/>
      <c r="P560" s="309"/>
      <c r="Q560" s="307"/>
      <c r="R560" s="182" t="str">
        <f ca="1">IF(ISERROR($V560),"",OFFSET('Smelter Look-up'!$C$4,$V560-4,0)&amp;"")</f>
        <v/>
      </c>
      <c r="S560" s="181" t="str">
        <f t="shared" ca="1" si="66"/>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si="67"/>
        <v>0</v>
      </c>
      <c r="AB560" s="228" t="str">
        <f t="shared" si="68"/>
        <v/>
      </c>
    </row>
    <row r="561" spans="1:28" s="227" customFormat="1" ht="20.25">
      <c r="A561" s="302"/>
      <c r="B561" s="301"/>
      <c r="C561" s="300"/>
      <c r="D561" s="303"/>
      <c r="E561" s="301"/>
      <c r="F561" s="301"/>
      <c r="G561" s="301"/>
      <c r="H561" s="299"/>
      <c r="I561" s="298"/>
      <c r="J561" s="298"/>
      <c r="K561" s="308"/>
      <c r="L561" s="308"/>
      <c r="M561" s="308"/>
      <c r="N561" s="308"/>
      <c r="O561" s="308"/>
      <c r="P561" s="309"/>
      <c r="Q561" s="307"/>
      <c r="R561" s="182" t="str">
        <f ca="1">IF(ISERROR($V561),"",OFFSET('Smelter Look-up'!$C$4,$V561-4,0)&amp;"")</f>
        <v/>
      </c>
      <c r="S561" s="181" t="str">
        <f t="shared" ca="1" si="66"/>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si="67"/>
        <v>0</v>
      </c>
      <c r="AB561" s="228" t="str">
        <f t="shared" si="68"/>
        <v/>
      </c>
    </row>
    <row r="562" spans="1:28" s="227" customFormat="1" ht="20.25">
      <c r="A562" s="302"/>
      <c r="B562" s="301"/>
      <c r="C562" s="300"/>
      <c r="D562" s="303"/>
      <c r="E562" s="301"/>
      <c r="F562" s="301"/>
      <c r="G562" s="301"/>
      <c r="H562" s="299"/>
      <c r="I562" s="298"/>
      <c r="J562" s="298"/>
      <c r="K562" s="308"/>
      <c r="L562" s="308"/>
      <c r="M562" s="308"/>
      <c r="N562" s="308"/>
      <c r="O562" s="308"/>
      <c r="P562" s="309"/>
      <c r="Q562" s="307"/>
      <c r="R562" s="182" t="str">
        <f ca="1">IF(ISERROR($V562),"",OFFSET('Smelter Look-up'!$C$4,$V562-4,0)&amp;"")</f>
        <v/>
      </c>
      <c r="S562" s="181" t="str">
        <f t="shared" ca="1" si="66"/>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si="67"/>
        <v>0</v>
      </c>
      <c r="AB562" s="228" t="str">
        <f t="shared" si="68"/>
        <v/>
      </c>
    </row>
    <row r="563" spans="1:28" s="227" customFormat="1" ht="20.25">
      <c r="A563" s="302"/>
      <c r="B563" s="301"/>
      <c r="C563" s="300"/>
      <c r="D563" s="303"/>
      <c r="E563" s="301"/>
      <c r="F563" s="301"/>
      <c r="G563" s="301"/>
      <c r="H563" s="299"/>
      <c r="I563" s="298"/>
      <c r="J563" s="298"/>
      <c r="K563" s="308"/>
      <c r="L563" s="308"/>
      <c r="M563" s="308"/>
      <c r="N563" s="308"/>
      <c r="O563" s="308"/>
      <c r="P563" s="309"/>
      <c r="Q563" s="307"/>
      <c r="R563" s="182" t="str">
        <f ca="1">IF(ISERROR($V563),"",OFFSET('Smelter Look-up'!$C$4,$V563-4,0)&amp;"")</f>
        <v/>
      </c>
      <c r="S563" s="181" t="str">
        <f t="shared" ca="1" si="66"/>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si="67"/>
        <v>0</v>
      </c>
      <c r="AB563" s="228" t="str">
        <f t="shared" si="68"/>
        <v/>
      </c>
    </row>
    <row r="564" spans="1:28" s="227" customFormat="1" ht="20.25">
      <c r="A564" s="302"/>
      <c r="B564" s="301"/>
      <c r="C564" s="300"/>
      <c r="D564" s="304"/>
      <c r="E564" s="301"/>
      <c r="F564" s="301"/>
      <c r="G564" s="301"/>
      <c r="H564" s="299"/>
      <c r="I564" s="298"/>
      <c r="J564" s="298"/>
      <c r="K564" s="308"/>
      <c r="L564" s="308"/>
      <c r="M564" s="308"/>
      <c r="N564" s="308"/>
      <c r="O564" s="308"/>
      <c r="P564" s="309"/>
      <c r="Q564" s="307"/>
      <c r="R564" s="182" t="str">
        <f ca="1">IF(ISERROR($V564),"",OFFSET('Smelter Look-up'!$C$4,$V564-4,0)&amp;"")</f>
        <v/>
      </c>
      <c r="S564" s="181" t="str">
        <f t="shared" ca="1" si="66"/>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si="67"/>
        <v>0</v>
      </c>
      <c r="AB564" s="228" t="str">
        <f t="shared" si="68"/>
        <v/>
      </c>
    </row>
    <row r="565" spans="1:28" s="227" customFormat="1" ht="20.25">
      <c r="A565" s="302"/>
      <c r="B565" s="301"/>
      <c r="C565" s="300"/>
      <c r="D565" s="304"/>
      <c r="E565" s="301"/>
      <c r="F565" s="301"/>
      <c r="G565" s="301"/>
      <c r="H565" s="299"/>
      <c r="I565" s="298"/>
      <c r="J565" s="298"/>
      <c r="K565" s="308"/>
      <c r="L565" s="308"/>
      <c r="M565" s="308"/>
      <c r="N565" s="308"/>
      <c r="O565" s="308"/>
      <c r="P565" s="309"/>
      <c r="Q565" s="307"/>
      <c r="R565" s="182" t="str">
        <f ca="1">IF(ISERROR($V565),"",OFFSET('Smelter Look-up'!$C$4,$V565-4,0)&amp;"")</f>
        <v/>
      </c>
      <c r="S565" s="181" t="str">
        <f t="shared" ca="1" si="66"/>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si="67"/>
        <v>0</v>
      </c>
      <c r="AB565" s="228" t="str">
        <f t="shared" si="68"/>
        <v/>
      </c>
    </row>
    <row r="566" spans="1:28" s="227" customFormat="1" ht="20.25">
      <c r="A566" s="302"/>
      <c r="B566" s="301"/>
      <c r="C566" s="300"/>
      <c r="D566" s="303"/>
      <c r="E566" s="301"/>
      <c r="F566" s="301"/>
      <c r="G566" s="301"/>
      <c r="H566" s="299"/>
      <c r="I566" s="298"/>
      <c r="J566" s="298"/>
      <c r="K566" s="308"/>
      <c r="L566" s="308"/>
      <c r="M566" s="308"/>
      <c r="N566" s="308"/>
      <c r="O566" s="308"/>
      <c r="P566" s="309"/>
      <c r="Q566" s="307"/>
      <c r="R566" s="182" t="str">
        <f ca="1">IF(ISERROR($V566),"",OFFSET('Smelter Look-up'!$C$4,$V566-4,0)&amp;"")</f>
        <v/>
      </c>
      <c r="S566" s="181" t="str">
        <f t="shared" ca="1" si="66"/>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si="67"/>
        <v>0</v>
      </c>
      <c r="AB566" s="228" t="str">
        <f t="shared" si="68"/>
        <v/>
      </c>
    </row>
    <row r="567" spans="1:28" s="227" customFormat="1" ht="20.25">
      <c r="A567" s="302"/>
      <c r="B567" s="301"/>
      <c r="C567" s="300"/>
      <c r="D567" s="303"/>
      <c r="E567" s="301"/>
      <c r="F567" s="301"/>
      <c r="G567" s="301"/>
      <c r="H567" s="299"/>
      <c r="I567" s="298"/>
      <c r="J567" s="298"/>
      <c r="K567" s="308"/>
      <c r="L567" s="308"/>
      <c r="M567" s="308"/>
      <c r="N567" s="308"/>
      <c r="O567" s="308"/>
      <c r="P567" s="309"/>
      <c r="Q567" s="307"/>
      <c r="R567" s="182" t="str">
        <f ca="1">IF(ISERROR($V567),"",OFFSET('Smelter Look-up'!$C$4,$V567-4,0)&amp;"")</f>
        <v/>
      </c>
      <c r="S567" s="181" t="str">
        <f t="shared" ca="1" si="66"/>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si="67"/>
        <v>0</v>
      </c>
      <c r="AB567" s="228" t="str">
        <f t="shared" si="68"/>
        <v/>
      </c>
    </row>
    <row r="568" spans="1:28" s="227" customFormat="1" ht="20.25">
      <c r="A568" s="302"/>
      <c r="B568" s="301"/>
      <c r="C568" s="300"/>
      <c r="D568" s="303"/>
      <c r="E568" s="301"/>
      <c r="F568" s="301"/>
      <c r="G568" s="301"/>
      <c r="H568" s="299"/>
      <c r="I568" s="298"/>
      <c r="J568" s="298"/>
      <c r="K568" s="308"/>
      <c r="L568" s="308"/>
      <c r="M568" s="308"/>
      <c r="N568" s="308"/>
      <c r="O568" s="308"/>
      <c r="P568" s="309"/>
      <c r="Q568" s="307"/>
      <c r="R568" s="182" t="str">
        <f ca="1">IF(ISERROR($V568),"",OFFSET('Smelter Look-up'!$C$4,$V568-4,0)&amp;"")</f>
        <v/>
      </c>
      <c r="S568" s="181" t="str">
        <f t="shared" ca="1" si="66"/>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si="67"/>
        <v>0</v>
      </c>
      <c r="AB568" s="228" t="str">
        <f t="shared" si="68"/>
        <v/>
      </c>
    </row>
    <row r="569" spans="1:28" s="227" customFormat="1" ht="20.25">
      <c r="A569" s="302"/>
      <c r="B569" s="301"/>
      <c r="C569" s="300"/>
      <c r="D569" s="304"/>
      <c r="E569" s="301"/>
      <c r="F569" s="301"/>
      <c r="G569" s="301"/>
      <c r="H569" s="299"/>
      <c r="I569" s="298"/>
      <c r="J569" s="298"/>
      <c r="K569" s="308"/>
      <c r="L569" s="308"/>
      <c r="M569" s="308"/>
      <c r="N569" s="308"/>
      <c r="O569" s="308"/>
      <c r="P569" s="309"/>
      <c r="Q569" s="307"/>
      <c r="R569" s="182" t="str">
        <f ca="1">IF(ISERROR($V569),"",OFFSET('Smelter Look-up'!$C$4,$V569-4,0)&amp;"")</f>
        <v/>
      </c>
      <c r="S569" s="181" t="str">
        <f t="shared" ca="1" si="66"/>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si="67"/>
        <v>0</v>
      </c>
      <c r="AB569" s="228" t="str">
        <f t="shared" si="68"/>
        <v/>
      </c>
    </row>
    <row r="570" spans="1:28" s="227" customFormat="1" ht="20.25">
      <c r="A570" s="302"/>
      <c r="B570" s="301"/>
      <c r="C570" s="300"/>
      <c r="D570" s="303"/>
      <c r="E570" s="301"/>
      <c r="F570" s="301"/>
      <c r="G570" s="301"/>
      <c r="H570" s="299"/>
      <c r="I570" s="298"/>
      <c r="J570" s="298"/>
      <c r="K570" s="308"/>
      <c r="L570" s="308"/>
      <c r="M570" s="308"/>
      <c r="N570" s="308"/>
      <c r="O570" s="308"/>
      <c r="P570" s="309"/>
      <c r="Q570" s="307"/>
      <c r="R570" s="182" t="str">
        <f ca="1">IF(ISERROR($V570),"",OFFSET('Smelter Look-up'!$C$4,$V570-4,0)&amp;"")</f>
        <v/>
      </c>
      <c r="S570" s="181" t="str">
        <f t="shared" ca="1" si="66"/>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si="67"/>
        <v>0</v>
      </c>
      <c r="AB570" s="228" t="str">
        <f t="shared" si="68"/>
        <v/>
      </c>
    </row>
    <row r="571" spans="1:28" s="227" customFormat="1" ht="20.25">
      <c r="A571" s="302"/>
      <c r="B571" s="301"/>
      <c r="C571" s="300"/>
      <c r="D571" s="303"/>
      <c r="E571" s="301"/>
      <c r="F571" s="301"/>
      <c r="G571" s="301"/>
      <c r="H571" s="299"/>
      <c r="I571" s="298"/>
      <c r="J571" s="298"/>
      <c r="K571" s="308"/>
      <c r="L571" s="308"/>
      <c r="M571" s="308"/>
      <c r="N571" s="308"/>
      <c r="O571" s="308"/>
      <c r="P571" s="309"/>
      <c r="Q571" s="307"/>
      <c r="R571" s="182" t="str">
        <f ca="1">IF(ISERROR($V571),"",OFFSET('Smelter Look-up'!$C$4,$V571-4,0)&amp;"")</f>
        <v/>
      </c>
      <c r="S571" s="181" t="str">
        <f t="shared" ca="1" si="66"/>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si="67"/>
        <v>0</v>
      </c>
      <c r="AB571" s="228" t="str">
        <f t="shared" si="68"/>
        <v/>
      </c>
    </row>
    <row r="572" spans="1:28" s="227" customFormat="1" ht="20.25">
      <c r="A572" s="302"/>
      <c r="B572" s="301"/>
      <c r="C572" s="300"/>
      <c r="D572" s="304"/>
      <c r="E572" s="301"/>
      <c r="F572" s="301"/>
      <c r="G572" s="301"/>
      <c r="H572" s="299"/>
      <c r="I572" s="298"/>
      <c r="J572" s="298"/>
      <c r="K572" s="308"/>
      <c r="L572" s="308"/>
      <c r="M572" s="308"/>
      <c r="N572" s="308"/>
      <c r="O572" s="308"/>
      <c r="P572" s="309"/>
      <c r="Q572" s="307"/>
      <c r="R572" s="182" t="str">
        <f ca="1">IF(ISERROR($V572),"",OFFSET('Smelter Look-up'!$C$4,$V572-4,0)&amp;"")</f>
        <v/>
      </c>
      <c r="S572" s="181" t="str">
        <f t="shared" ca="1" si="66"/>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si="67"/>
        <v>0</v>
      </c>
      <c r="AB572" s="228" t="str">
        <f t="shared" si="68"/>
        <v/>
      </c>
    </row>
    <row r="573" spans="1:28" s="227" customFormat="1" ht="20.25">
      <c r="A573" s="302"/>
      <c r="B573" s="301"/>
      <c r="C573" s="300"/>
      <c r="D573" s="303"/>
      <c r="E573" s="301"/>
      <c r="F573" s="301"/>
      <c r="G573" s="301"/>
      <c r="H573" s="299"/>
      <c r="I573" s="298"/>
      <c r="J573" s="298"/>
      <c r="K573" s="308"/>
      <c r="L573" s="308"/>
      <c r="M573" s="308"/>
      <c r="N573" s="308"/>
      <c r="O573" s="308"/>
      <c r="P573" s="309"/>
      <c r="Q573" s="307"/>
      <c r="R573" s="182" t="str">
        <f ca="1">IF(ISERROR($V573),"",OFFSET('Smelter Look-up'!$C$4,$V573-4,0)&amp;"")</f>
        <v/>
      </c>
      <c r="S573" s="181" t="str">
        <f t="shared" ca="1" si="66"/>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si="67"/>
        <v>0</v>
      </c>
      <c r="AB573" s="228" t="str">
        <f t="shared" si="68"/>
        <v/>
      </c>
    </row>
    <row r="574" spans="1:28" s="227" customFormat="1" ht="20.25">
      <c r="A574" s="302"/>
      <c r="B574" s="301"/>
      <c r="C574" s="300"/>
      <c r="D574" s="304"/>
      <c r="E574" s="301"/>
      <c r="F574" s="301"/>
      <c r="G574" s="301"/>
      <c r="H574" s="299"/>
      <c r="I574" s="298"/>
      <c r="J574" s="298"/>
      <c r="K574" s="308"/>
      <c r="L574" s="308"/>
      <c r="M574" s="308"/>
      <c r="N574" s="308"/>
      <c r="O574" s="308"/>
      <c r="P574" s="309"/>
      <c r="Q574" s="307"/>
      <c r="R574" s="182" t="str">
        <f ca="1">IF(ISERROR($V574),"",OFFSET('Smelter Look-up'!$C$4,$V574-4,0)&amp;"")</f>
        <v/>
      </c>
      <c r="S574" s="181" t="str">
        <f t="shared" ca="1" si="66"/>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si="67"/>
        <v>0</v>
      </c>
      <c r="AB574" s="228" t="str">
        <f t="shared" si="68"/>
        <v/>
      </c>
    </row>
    <row r="575" spans="1:28" s="227" customFormat="1" ht="20.25">
      <c r="A575" s="181"/>
      <c r="B575" s="182"/>
      <c r="C575" s="186"/>
      <c r="D575" s="230"/>
      <c r="E575" s="182"/>
      <c r="F575" s="182"/>
      <c r="G575" s="182"/>
      <c r="H575" s="183"/>
      <c r="I575" s="184"/>
      <c r="J575" s="184"/>
      <c r="K575" s="224"/>
      <c r="L575" s="224"/>
      <c r="M575" s="224"/>
      <c r="N575" s="224"/>
      <c r="O575" s="224"/>
      <c r="P575" s="185"/>
      <c r="Q575" s="225"/>
      <c r="R575" s="182" t="str">
        <f ca="1">IF(ISERROR($V575),"",OFFSET('Smelter Look-up'!$C$4,$V575-4,0)&amp;"")</f>
        <v/>
      </c>
      <c r="S575" s="181" t="str">
        <f t="shared" ca="1" si="66"/>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si="67"/>
        <v>0</v>
      </c>
      <c r="AB575" s="228" t="str">
        <f t="shared" si="68"/>
        <v/>
      </c>
    </row>
    <row r="576" spans="1:28" s="227" customFormat="1" ht="20.25">
      <c r="A576" s="181"/>
      <c r="B576" s="182"/>
      <c r="C576" s="186"/>
      <c r="D576" s="230"/>
      <c r="E576" s="182"/>
      <c r="F576" s="182"/>
      <c r="G576" s="182"/>
      <c r="H576" s="183"/>
      <c r="I576" s="184"/>
      <c r="J576" s="184"/>
      <c r="K576" s="224"/>
      <c r="L576" s="224"/>
      <c r="M576" s="224"/>
      <c r="N576" s="224"/>
      <c r="O576" s="224"/>
      <c r="P576" s="185"/>
      <c r="Q576" s="225"/>
      <c r="R576" s="182" t="str">
        <f ca="1">IF(ISERROR($V576),"",OFFSET('Smelter Look-up'!$C$4,$V576-4,0)&amp;"")</f>
        <v/>
      </c>
      <c r="S576" s="181" t="str">
        <f t="shared" ca="1" si="66"/>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si="67"/>
        <v>0</v>
      </c>
      <c r="AB576" s="228" t="str">
        <f t="shared" si="68"/>
        <v/>
      </c>
    </row>
    <row r="577" spans="1:28" s="227" customFormat="1" ht="20.25">
      <c r="A577" s="181"/>
      <c r="B577" s="182"/>
      <c r="C577" s="186"/>
      <c r="D577" s="230"/>
      <c r="E577" s="182"/>
      <c r="F577" s="182"/>
      <c r="G577" s="182"/>
      <c r="H577" s="183"/>
      <c r="I577" s="184"/>
      <c r="J577" s="184"/>
      <c r="K577" s="224"/>
      <c r="L577" s="224"/>
      <c r="M577" s="224"/>
      <c r="N577" s="224"/>
      <c r="O577" s="224"/>
      <c r="P577" s="185"/>
      <c r="Q577" s="225"/>
      <c r="R577" s="182" t="str">
        <f ca="1">IF(ISERROR($V577),"",OFFSET('Smelter Look-up'!$C$4,$V577-4,0)&amp;"")</f>
        <v/>
      </c>
      <c r="S577" s="181" t="str">
        <f t="shared" ca="1" si="66"/>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si="67"/>
        <v>0</v>
      </c>
      <c r="AB577" s="228" t="str">
        <f t="shared" si="68"/>
        <v/>
      </c>
    </row>
    <row r="578" spans="1:28" s="227" customFormat="1" ht="20.25">
      <c r="A578" s="181"/>
      <c r="B578" s="182"/>
      <c r="C578" s="186"/>
      <c r="D578" s="230"/>
      <c r="E578" s="182"/>
      <c r="F578" s="182"/>
      <c r="G578" s="182"/>
      <c r="H578" s="183"/>
      <c r="I578" s="184"/>
      <c r="J578" s="184"/>
      <c r="K578" s="224"/>
      <c r="L578" s="224"/>
      <c r="M578" s="224"/>
      <c r="N578" s="224"/>
      <c r="O578" s="224"/>
      <c r="P578" s="185"/>
      <c r="Q578" s="225"/>
      <c r="R578" s="182" t="str">
        <f ca="1">IF(ISERROR($V578),"",OFFSET('Smelter Look-up'!$C$4,$V578-4,0)&amp;"")</f>
        <v/>
      </c>
      <c r="S578" s="181" t="str">
        <f t="shared" ca="1" si="66"/>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si="67"/>
        <v>0</v>
      </c>
      <c r="AB578" s="228" t="str">
        <f t="shared" si="68"/>
        <v/>
      </c>
    </row>
    <row r="579" spans="1:28" s="227" customFormat="1" ht="20.25">
      <c r="A579" s="181"/>
      <c r="B579" s="182"/>
      <c r="C579" s="186"/>
      <c r="D579" s="230"/>
      <c r="E579" s="182"/>
      <c r="F579" s="182"/>
      <c r="G579" s="182"/>
      <c r="H579" s="183"/>
      <c r="I579" s="184"/>
      <c r="J579" s="184"/>
      <c r="K579" s="224"/>
      <c r="L579" s="224"/>
      <c r="M579" s="224"/>
      <c r="N579" s="224"/>
      <c r="O579" s="224"/>
      <c r="P579" s="185"/>
      <c r="Q579" s="225"/>
      <c r="R579" s="182" t="str">
        <f ca="1">IF(ISERROR($V579),"",OFFSET('Smelter Look-up'!$C$4,$V579-4,0)&amp;"")</f>
        <v/>
      </c>
      <c r="S579" s="181" t="str">
        <f t="shared" ca="1" si="66"/>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si="67"/>
        <v>0</v>
      </c>
      <c r="AB579" s="228" t="str">
        <f t="shared" si="68"/>
        <v/>
      </c>
    </row>
    <row r="580" spans="1:28" s="227" customFormat="1" ht="20.25">
      <c r="A580" s="181"/>
      <c r="B580" s="182"/>
      <c r="C580" s="186"/>
      <c r="D580" s="230"/>
      <c r="E580" s="182"/>
      <c r="F580" s="182"/>
      <c r="G580" s="182"/>
      <c r="H580" s="183"/>
      <c r="I580" s="184"/>
      <c r="J580" s="184"/>
      <c r="K580" s="224"/>
      <c r="L580" s="224"/>
      <c r="M580" s="224"/>
      <c r="N580" s="224"/>
      <c r="O580" s="224"/>
      <c r="P580" s="185"/>
      <c r="Q580" s="225"/>
      <c r="R580" s="182" t="str">
        <f ca="1">IF(ISERROR($V580),"",OFFSET('Smelter Look-up'!$C$4,$V580-4,0)&amp;"")</f>
        <v/>
      </c>
      <c r="S580" s="181" t="str">
        <f t="shared" ca="1" si="66"/>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si="67"/>
        <v>0</v>
      </c>
      <c r="AB580" s="228" t="str">
        <f t="shared" si="68"/>
        <v/>
      </c>
    </row>
    <row r="581" spans="1:28" s="227" customFormat="1" ht="20.25">
      <c r="A581" s="181"/>
      <c r="B581" s="182"/>
      <c r="C581" s="186"/>
      <c r="D581" s="230"/>
      <c r="E581" s="182"/>
      <c r="F581" s="182"/>
      <c r="G581" s="182"/>
      <c r="H581" s="183"/>
      <c r="I581" s="184"/>
      <c r="J581" s="184"/>
      <c r="K581" s="224"/>
      <c r="L581" s="224"/>
      <c r="M581" s="224"/>
      <c r="N581" s="224"/>
      <c r="O581" s="224"/>
      <c r="P581" s="185"/>
      <c r="Q581" s="225"/>
      <c r="R581" s="182" t="str">
        <f ca="1">IF(ISERROR($V581),"",OFFSET('Smelter Look-up'!$C$4,$V581-4,0)&amp;"")</f>
        <v/>
      </c>
      <c r="S581" s="181" t="str">
        <f t="shared" ca="1" si="66"/>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si="67"/>
        <v>0</v>
      </c>
      <c r="AB581" s="228" t="str">
        <f t="shared" si="68"/>
        <v/>
      </c>
    </row>
    <row r="582" spans="1:28" s="227" customFormat="1" ht="20.25">
      <c r="A582" s="181"/>
      <c r="B582" s="182"/>
      <c r="C582" s="186"/>
      <c r="D582" s="230"/>
      <c r="E582" s="182"/>
      <c r="F582" s="182"/>
      <c r="G582" s="182"/>
      <c r="H582" s="183"/>
      <c r="I582" s="184"/>
      <c r="J582" s="184"/>
      <c r="K582" s="224"/>
      <c r="L582" s="224"/>
      <c r="M582" s="224"/>
      <c r="N582" s="224"/>
      <c r="O582" s="224"/>
      <c r="P582" s="185"/>
      <c r="Q582" s="225"/>
      <c r="R582" s="182" t="str">
        <f ca="1">IF(ISERROR($V582),"",OFFSET('Smelter Look-up'!$C$4,$V582-4,0)&amp;"")</f>
        <v/>
      </c>
      <c r="S582" s="181" t="str">
        <f t="shared" ca="1" si="66"/>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si="67"/>
        <v>0</v>
      </c>
      <c r="AB582" s="228" t="str">
        <f t="shared" si="68"/>
        <v/>
      </c>
    </row>
    <row r="583" spans="1:28" s="227" customFormat="1" ht="20.25">
      <c r="A583" s="181"/>
      <c r="B583" s="182"/>
      <c r="C583" s="186"/>
      <c r="D583" s="230"/>
      <c r="E583" s="182"/>
      <c r="F583" s="182"/>
      <c r="G583" s="182"/>
      <c r="H583" s="183"/>
      <c r="I583" s="184"/>
      <c r="J583" s="184"/>
      <c r="K583" s="224"/>
      <c r="L583" s="224"/>
      <c r="M583" s="224"/>
      <c r="N583" s="224"/>
      <c r="O583" s="224"/>
      <c r="P583" s="185"/>
      <c r="Q583" s="225"/>
      <c r="R583" s="182" t="str">
        <f ca="1">IF(ISERROR($V583),"",OFFSET('Smelter Look-up'!$C$4,$V583-4,0)&amp;"")</f>
        <v/>
      </c>
      <c r="S583" s="181" t="str">
        <f t="shared" ca="1" si="66"/>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si="67"/>
        <v>0</v>
      </c>
      <c r="AB583" s="228" t="str">
        <f t="shared" si="68"/>
        <v/>
      </c>
    </row>
    <row r="584" spans="1:28" s="227" customFormat="1" ht="20.25">
      <c r="A584" s="181"/>
      <c r="B584" s="182"/>
      <c r="C584" s="186"/>
      <c r="D584" s="230"/>
      <c r="E584" s="182"/>
      <c r="F584" s="182"/>
      <c r="G584" s="182"/>
      <c r="H584" s="183"/>
      <c r="I584" s="184"/>
      <c r="J584" s="184"/>
      <c r="K584" s="224"/>
      <c r="L584" s="224"/>
      <c r="M584" s="224"/>
      <c r="N584" s="224"/>
      <c r="O584" s="224"/>
      <c r="P584" s="185"/>
      <c r="Q584" s="225"/>
      <c r="R584" s="182" t="str">
        <f ca="1">IF(ISERROR($V584),"",OFFSET('Smelter Look-up'!$C$4,$V584-4,0)&amp;"")</f>
        <v/>
      </c>
      <c r="S584" s="181" t="str">
        <f t="shared" ca="1" si="66"/>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si="67"/>
        <v>0</v>
      </c>
      <c r="AB584" s="228" t="str">
        <f t="shared" si="68"/>
        <v/>
      </c>
    </row>
    <row r="585" spans="1:28" s="227" customFormat="1" ht="20.25">
      <c r="A585" s="181"/>
      <c r="B585" s="182"/>
      <c r="C585" s="186"/>
      <c r="D585" s="230"/>
      <c r="E585" s="182"/>
      <c r="F585" s="182"/>
      <c r="G585" s="182"/>
      <c r="H585" s="183"/>
      <c r="I585" s="184"/>
      <c r="J585" s="184"/>
      <c r="K585" s="224"/>
      <c r="L585" s="224"/>
      <c r="M585" s="224"/>
      <c r="N585" s="224"/>
      <c r="O585" s="224"/>
      <c r="P585" s="185"/>
      <c r="Q585" s="225"/>
      <c r="R585" s="182" t="str">
        <f ca="1">IF(ISERROR($V585),"",OFFSET('Smelter Look-up'!$C$4,$V585-4,0)&amp;"")</f>
        <v/>
      </c>
      <c r="S585" s="181" t="str">
        <f t="shared" ca="1" si="66"/>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si="67"/>
        <v>0</v>
      </c>
      <c r="AB585" s="228" t="str">
        <f t="shared" si="68"/>
        <v/>
      </c>
    </row>
    <row r="586" spans="1:28" s="227" customFormat="1" ht="20.25">
      <c r="A586" s="181"/>
      <c r="B586" s="182"/>
      <c r="C586" s="186"/>
      <c r="D586" s="230"/>
      <c r="E586" s="182"/>
      <c r="F586" s="182"/>
      <c r="G586" s="182"/>
      <c r="H586" s="183"/>
      <c r="I586" s="184"/>
      <c r="J586" s="184"/>
      <c r="K586" s="224"/>
      <c r="L586" s="224"/>
      <c r="M586" s="224"/>
      <c r="N586" s="224"/>
      <c r="O586" s="224"/>
      <c r="P586" s="185"/>
      <c r="Q586" s="225"/>
      <c r="R586" s="182" t="str">
        <f ca="1">IF(ISERROR($V586),"",OFFSET('Smelter Look-up'!$C$4,$V586-4,0)&amp;"")</f>
        <v/>
      </c>
      <c r="S586" s="181" t="str">
        <f t="shared" ca="1" si="66"/>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si="67"/>
        <v>0</v>
      </c>
      <c r="AB586" s="228" t="str">
        <f t="shared" si="68"/>
        <v/>
      </c>
    </row>
    <row r="587" spans="1:28" s="227" customFormat="1" ht="20.25">
      <c r="A587" s="181"/>
      <c r="B587" s="182"/>
      <c r="C587" s="186"/>
      <c r="D587" s="230"/>
      <c r="E587" s="182"/>
      <c r="F587" s="182"/>
      <c r="G587" s="182"/>
      <c r="H587" s="183"/>
      <c r="I587" s="184"/>
      <c r="J587" s="184"/>
      <c r="K587" s="224"/>
      <c r="L587" s="224"/>
      <c r="M587" s="224"/>
      <c r="N587" s="224"/>
      <c r="O587" s="224"/>
      <c r="P587" s="185"/>
      <c r="Q587" s="225"/>
      <c r="R587" s="182" t="str">
        <f ca="1">IF(ISERROR($V587),"",OFFSET('Smelter Look-up'!$C$4,$V587-4,0)&amp;"")</f>
        <v/>
      </c>
      <c r="S587" s="181" t="str">
        <f t="shared" ca="1" si="66"/>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si="67"/>
        <v>0</v>
      </c>
      <c r="AB587" s="228" t="str">
        <f t="shared" si="68"/>
        <v/>
      </c>
    </row>
    <row r="588" spans="1:28" s="227" customFormat="1" ht="20.25">
      <c r="A588" s="181"/>
      <c r="B588" s="182"/>
      <c r="C588" s="186"/>
      <c r="D588" s="230"/>
      <c r="E588" s="182"/>
      <c r="F588" s="182"/>
      <c r="G588" s="182"/>
      <c r="H588" s="183"/>
      <c r="I588" s="184"/>
      <c r="J588" s="184"/>
      <c r="K588" s="224"/>
      <c r="L588" s="224"/>
      <c r="M588" s="224"/>
      <c r="N588" s="224"/>
      <c r="O588" s="224"/>
      <c r="P588" s="185"/>
      <c r="Q588" s="225"/>
      <c r="R588" s="182" t="str">
        <f ca="1">IF(ISERROR($V588),"",OFFSET('Smelter Look-up'!$C$4,$V588-4,0)&amp;"")</f>
        <v/>
      </c>
      <c r="S588" s="181" t="str">
        <f t="shared" ca="1" si="66"/>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si="67"/>
        <v>0</v>
      </c>
      <c r="AB588" s="228" t="str">
        <f t="shared" si="68"/>
        <v/>
      </c>
    </row>
    <row r="589" spans="1:28" s="227" customFormat="1" ht="20.25">
      <c r="A589" s="181"/>
      <c r="B589" s="182"/>
      <c r="C589" s="186"/>
      <c r="D589" s="230"/>
      <c r="E589" s="182"/>
      <c r="F589" s="182"/>
      <c r="G589" s="182"/>
      <c r="H589" s="183"/>
      <c r="I589" s="184"/>
      <c r="J589" s="184"/>
      <c r="K589" s="224"/>
      <c r="L589" s="224"/>
      <c r="M589" s="224"/>
      <c r="N589" s="224"/>
      <c r="O589" s="224"/>
      <c r="P589" s="185"/>
      <c r="Q589" s="225"/>
      <c r="R589" s="182" t="str">
        <f ca="1">IF(ISERROR($V589),"",OFFSET('Smelter Look-up'!$C$4,$V589-4,0)&amp;"")</f>
        <v/>
      </c>
      <c r="S589" s="181" t="str">
        <f t="shared" ca="1" si="66"/>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si="67"/>
        <v>0</v>
      </c>
      <c r="AB589" s="228" t="str">
        <f t="shared" si="68"/>
        <v/>
      </c>
    </row>
    <row r="590" spans="1:28" s="227" customFormat="1" ht="20.25">
      <c r="A590" s="181"/>
      <c r="B590" s="182"/>
      <c r="C590" s="186"/>
      <c r="D590" s="230"/>
      <c r="E590" s="182"/>
      <c r="F590" s="182"/>
      <c r="G590" s="182"/>
      <c r="H590" s="183"/>
      <c r="I590" s="184"/>
      <c r="J590" s="184"/>
      <c r="K590" s="224"/>
      <c r="L590" s="224"/>
      <c r="M590" s="224"/>
      <c r="N590" s="224"/>
      <c r="O590" s="224"/>
      <c r="P590" s="185"/>
      <c r="Q590" s="225"/>
      <c r="R590" s="182" t="str">
        <f ca="1">IF(ISERROR($V590),"",OFFSET('Smelter Look-up'!$C$4,$V590-4,0)&amp;"")</f>
        <v/>
      </c>
      <c r="S590" s="181" t="str">
        <f t="shared" ca="1" si="66"/>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si="67"/>
        <v>0</v>
      </c>
      <c r="AB590" s="228" t="str">
        <f t="shared" si="68"/>
        <v/>
      </c>
    </row>
    <row r="591" spans="1:28" s="227" customFormat="1" ht="20.25">
      <c r="A591" s="181"/>
      <c r="B591" s="182"/>
      <c r="C591" s="186"/>
      <c r="D591" s="230"/>
      <c r="E591" s="182"/>
      <c r="F591" s="182"/>
      <c r="G591" s="182"/>
      <c r="H591" s="183"/>
      <c r="I591" s="184"/>
      <c r="J591" s="184"/>
      <c r="K591" s="224"/>
      <c r="L591" s="224"/>
      <c r="M591" s="224"/>
      <c r="N591" s="224"/>
      <c r="O591" s="224"/>
      <c r="P591" s="185"/>
      <c r="Q591" s="225"/>
      <c r="R591" s="182" t="str">
        <f ca="1">IF(ISERROR($V591),"",OFFSET('Smelter Look-up'!$C$4,$V591-4,0)&amp;"")</f>
        <v/>
      </c>
      <c r="S591" s="181" t="str">
        <f t="shared" ca="1" si="66"/>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si="67"/>
        <v>0</v>
      </c>
      <c r="AB591" s="228" t="str">
        <f t="shared" si="68"/>
        <v/>
      </c>
    </row>
    <row r="592" spans="1:28" s="227" customFormat="1" ht="20.25">
      <c r="A592" s="181"/>
      <c r="B592" s="182"/>
      <c r="C592" s="186"/>
      <c r="D592" s="230"/>
      <c r="E592" s="182"/>
      <c r="F592" s="182"/>
      <c r="G592" s="182"/>
      <c r="H592" s="183"/>
      <c r="I592" s="184"/>
      <c r="J592" s="184"/>
      <c r="K592" s="224"/>
      <c r="L592" s="224"/>
      <c r="M592" s="224"/>
      <c r="N592" s="224"/>
      <c r="O592" s="224"/>
      <c r="P592" s="185"/>
      <c r="Q592" s="225"/>
      <c r="R592" s="182" t="str">
        <f ca="1">IF(ISERROR($V592),"",OFFSET('Smelter Look-up'!$C$4,$V592-4,0)&amp;"")</f>
        <v/>
      </c>
      <c r="S592" s="181" t="str">
        <f t="shared" ca="1" si="66"/>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si="67"/>
        <v>0</v>
      </c>
      <c r="AB592" s="228" t="str">
        <f t="shared" si="68"/>
        <v/>
      </c>
    </row>
    <row r="593" spans="1:28" s="227" customFormat="1" ht="20.25">
      <c r="A593" s="181"/>
      <c r="B593" s="182"/>
      <c r="C593" s="186"/>
      <c r="D593" s="230"/>
      <c r="E593" s="182"/>
      <c r="F593" s="182"/>
      <c r="G593" s="182"/>
      <c r="H593" s="183"/>
      <c r="I593" s="184"/>
      <c r="J593" s="184"/>
      <c r="K593" s="224"/>
      <c r="L593" s="224"/>
      <c r="M593" s="224"/>
      <c r="N593" s="224"/>
      <c r="O593" s="224"/>
      <c r="P593" s="185"/>
      <c r="Q593" s="225"/>
      <c r="R593" s="182" t="str">
        <f ca="1">IF(ISERROR($V593),"",OFFSET('Smelter Look-up'!$C$4,$V593-4,0)&amp;"")</f>
        <v/>
      </c>
      <c r="S593" s="181" t="str">
        <f t="shared" ca="1" si="66"/>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si="67"/>
        <v>0</v>
      </c>
      <c r="AB593" s="228" t="str">
        <f t="shared" si="68"/>
        <v/>
      </c>
    </row>
    <row r="594" spans="1:28" s="227" customFormat="1" ht="20.25">
      <c r="A594" s="181"/>
      <c r="B594" s="182"/>
      <c r="C594" s="186"/>
      <c r="D594" s="230"/>
      <c r="E594" s="182"/>
      <c r="F594" s="182"/>
      <c r="G594" s="182"/>
      <c r="H594" s="183"/>
      <c r="I594" s="184"/>
      <c r="J594" s="184"/>
      <c r="K594" s="224"/>
      <c r="L594" s="224"/>
      <c r="M594" s="224"/>
      <c r="N594" s="224"/>
      <c r="O594" s="224"/>
      <c r="P594" s="185"/>
      <c r="Q594" s="225"/>
      <c r="R594" s="182" t="str">
        <f ca="1">IF(ISERROR($V594),"",OFFSET('Smelter Look-up'!$C$4,$V594-4,0)&amp;"")</f>
        <v/>
      </c>
      <c r="S594" s="181" t="str">
        <f t="shared" ca="1" si="66"/>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si="67"/>
        <v>0</v>
      </c>
      <c r="AB594" s="228" t="str">
        <f t="shared" si="68"/>
        <v/>
      </c>
    </row>
    <row r="595" spans="1:28" s="227" customFormat="1" ht="20.25">
      <c r="A595" s="181"/>
      <c r="B595" s="182"/>
      <c r="C595" s="186"/>
      <c r="D595" s="230"/>
      <c r="E595" s="182"/>
      <c r="F595" s="182"/>
      <c r="G595" s="182"/>
      <c r="H595" s="183"/>
      <c r="I595" s="184"/>
      <c r="J595" s="184"/>
      <c r="K595" s="224"/>
      <c r="L595" s="224"/>
      <c r="M595" s="224"/>
      <c r="N595" s="224"/>
      <c r="O595" s="224"/>
      <c r="P595" s="185"/>
      <c r="Q595" s="225"/>
      <c r="R595" s="182" t="str">
        <f ca="1">IF(ISERROR($V595),"",OFFSET('Smelter Look-up'!$C$4,$V595-4,0)&amp;"")</f>
        <v/>
      </c>
      <c r="S595" s="181" t="str">
        <f t="shared" ca="1" si="66"/>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si="67"/>
        <v>0</v>
      </c>
      <c r="AB595" s="228" t="str">
        <f t="shared" si="68"/>
        <v/>
      </c>
    </row>
    <row r="596" spans="1:28" s="227" customFormat="1" ht="20.25">
      <c r="A596" s="181"/>
      <c r="B596" s="182"/>
      <c r="C596" s="186"/>
      <c r="D596" s="230"/>
      <c r="E596" s="182"/>
      <c r="F596" s="182"/>
      <c r="G596" s="182"/>
      <c r="H596" s="183"/>
      <c r="I596" s="184"/>
      <c r="J596" s="184"/>
      <c r="K596" s="224"/>
      <c r="L596" s="224"/>
      <c r="M596" s="224"/>
      <c r="N596" s="224"/>
      <c r="O596" s="224"/>
      <c r="P596" s="185"/>
      <c r="Q596" s="225"/>
      <c r="R596" s="182" t="str">
        <f ca="1">IF(ISERROR($V596),"",OFFSET('Smelter Look-up'!$C$4,$V596-4,0)&amp;"")</f>
        <v/>
      </c>
      <c r="S596" s="181" t="str">
        <f t="shared" ca="1" si="66"/>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si="67"/>
        <v>0</v>
      </c>
      <c r="AB596" s="228" t="str">
        <f t="shared" si="68"/>
        <v/>
      </c>
    </row>
    <row r="597" spans="1:28" s="227" customFormat="1" ht="20.25">
      <c r="A597" s="181"/>
      <c r="B597" s="182"/>
      <c r="C597" s="186"/>
      <c r="D597" s="230"/>
      <c r="E597" s="182"/>
      <c r="F597" s="182"/>
      <c r="G597" s="182"/>
      <c r="H597" s="183"/>
      <c r="I597" s="184"/>
      <c r="J597" s="184"/>
      <c r="K597" s="224"/>
      <c r="L597" s="224"/>
      <c r="M597" s="224"/>
      <c r="N597" s="224"/>
      <c r="O597" s="224"/>
      <c r="P597" s="185"/>
      <c r="Q597" s="225"/>
      <c r="R597" s="182" t="str">
        <f ca="1">IF(ISERROR($V597),"",OFFSET('Smelter Look-up'!$C$4,$V597-4,0)&amp;"")</f>
        <v/>
      </c>
      <c r="S597" s="181" t="str">
        <f t="shared" ca="1" si="66"/>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si="67"/>
        <v>0</v>
      </c>
      <c r="AB597" s="228" t="str">
        <f t="shared" si="68"/>
        <v/>
      </c>
    </row>
    <row r="598" spans="1:28" s="227" customFormat="1" ht="20.25">
      <c r="A598" s="181"/>
      <c r="B598" s="182"/>
      <c r="C598" s="186"/>
      <c r="D598" s="230"/>
      <c r="E598" s="182"/>
      <c r="F598" s="182"/>
      <c r="G598" s="182"/>
      <c r="H598" s="183"/>
      <c r="I598" s="184"/>
      <c r="J598" s="184"/>
      <c r="K598" s="224"/>
      <c r="L598" s="224"/>
      <c r="M598" s="224"/>
      <c r="N598" s="224"/>
      <c r="O598" s="224"/>
      <c r="P598" s="185"/>
      <c r="Q598" s="225"/>
      <c r="R598" s="182" t="str">
        <f ca="1">IF(ISERROR($V598),"",OFFSET('Smelter Look-up'!$C$4,$V598-4,0)&amp;"")</f>
        <v/>
      </c>
      <c r="S598" s="181" t="str">
        <f t="shared" ca="1" si="66"/>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si="67"/>
        <v>0</v>
      </c>
      <c r="AB598" s="228" t="str">
        <f t="shared" si="68"/>
        <v/>
      </c>
    </row>
    <row r="599" spans="1:28" s="227" customFormat="1" ht="20.25">
      <c r="A599" s="181"/>
      <c r="B599" s="182"/>
      <c r="C599" s="186"/>
      <c r="D599" s="230"/>
      <c r="E599" s="182"/>
      <c r="F599" s="182"/>
      <c r="G599" s="182"/>
      <c r="H599" s="183"/>
      <c r="I599" s="184"/>
      <c r="J599" s="184"/>
      <c r="K599" s="224"/>
      <c r="L599" s="224"/>
      <c r="M599" s="224"/>
      <c r="N599" s="224"/>
      <c r="O599" s="224"/>
      <c r="P599" s="185"/>
      <c r="Q599" s="225"/>
      <c r="R599" s="182" t="str">
        <f ca="1">IF(ISERROR($V599),"",OFFSET('Smelter Look-up'!$C$4,$V599-4,0)&amp;"")</f>
        <v/>
      </c>
      <c r="S599" s="181" t="str">
        <f t="shared" ca="1" si="66"/>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si="67"/>
        <v>0</v>
      </c>
      <c r="AB599" s="228" t="str">
        <f t="shared" si="68"/>
        <v/>
      </c>
    </row>
    <row r="600" spans="1:28" s="227" customFormat="1" ht="20.25">
      <c r="A600" s="181"/>
      <c r="B600" s="182"/>
      <c r="C600" s="186"/>
      <c r="D600" s="230"/>
      <c r="E600" s="182"/>
      <c r="F600" s="182"/>
      <c r="G600" s="182"/>
      <c r="H600" s="183"/>
      <c r="I600" s="184"/>
      <c r="J600" s="184"/>
      <c r="K600" s="224"/>
      <c r="L600" s="224"/>
      <c r="M600" s="224"/>
      <c r="N600" s="224"/>
      <c r="O600" s="224"/>
      <c r="P600" s="185"/>
      <c r="Q600" s="225"/>
      <c r="R600" s="182" t="str">
        <f ca="1">IF(ISERROR($V600),"",OFFSET('Smelter Look-up'!$C$4,$V600-4,0)&amp;"")</f>
        <v/>
      </c>
      <c r="S600" s="181" t="str">
        <f t="shared" ca="1" si="66"/>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si="67"/>
        <v>0</v>
      </c>
      <c r="AB600" s="228" t="str">
        <f t="shared" si="68"/>
        <v/>
      </c>
    </row>
    <row r="601" spans="1:28" s="227" customFormat="1" ht="20.25">
      <c r="A601" s="181"/>
      <c r="B601" s="182"/>
      <c r="C601" s="186"/>
      <c r="D601" s="230"/>
      <c r="E601" s="182"/>
      <c r="F601" s="182"/>
      <c r="G601" s="182"/>
      <c r="H601" s="183"/>
      <c r="I601" s="184"/>
      <c r="J601" s="184"/>
      <c r="K601" s="224"/>
      <c r="L601" s="224"/>
      <c r="M601" s="224"/>
      <c r="N601" s="224"/>
      <c r="O601" s="224"/>
      <c r="P601" s="185"/>
      <c r="Q601" s="225"/>
      <c r="R601" s="182" t="str">
        <f ca="1">IF(ISERROR($V601),"",OFFSET('Smelter Look-up'!$C$4,$V601-4,0)&amp;"")</f>
        <v/>
      </c>
      <c r="S601" s="181" t="str">
        <f t="shared" ca="1" si="66"/>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si="67"/>
        <v>0</v>
      </c>
      <c r="AB601" s="228" t="str">
        <f t="shared" si="68"/>
        <v/>
      </c>
    </row>
    <row r="602" spans="1:28" s="227" customFormat="1" ht="20.25">
      <c r="A602" s="181"/>
      <c r="B602" s="182"/>
      <c r="C602" s="186"/>
      <c r="D602" s="230"/>
      <c r="E602" s="182"/>
      <c r="F602" s="182"/>
      <c r="G602" s="182"/>
      <c r="H602" s="183"/>
      <c r="I602" s="184"/>
      <c r="J602" s="184"/>
      <c r="K602" s="224"/>
      <c r="L602" s="224"/>
      <c r="M602" s="224"/>
      <c r="N602" s="224"/>
      <c r="O602" s="224"/>
      <c r="P602" s="185"/>
      <c r="Q602" s="225"/>
      <c r="R602" s="182" t="str">
        <f ca="1">IF(ISERROR($V602),"",OFFSET('Smelter Look-up'!$C$4,$V602-4,0)&amp;"")</f>
        <v/>
      </c>
      <c r="S602" s="181" t="str">
        <f t="shared" ca="1" si="66"/>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si="67"/>
        <v>0</v>
      </c>
      <c r="AB602" s="228" t="str">
        <f t="shared" si="68"/>
        <v/>
      </c>
    </row>
    <row r="603" spans="1:28" s="227" customFormat="1" ht="20.25">
      <c r="A603" s="181"/>
      <c r="B603" s="182"/>
      <c r="C603" s="186"/>
      <c r="D603" s="230"/>
      <c r="E603" s="182"/>
      <c r="F603" s="182"/>
      <c r="G603" s="182"/>
      <c r="H603" s="183"/>
      <c r="I603" s="184"/>
      <c r="J603" s="184"/>
      <c r="K603" s="224"/>
      <c r="L603" s="224"/>
      <c r="M603" s="224"/>
      <c r="N603" s="224"/>
      <c r="O603" s="224"/>
      <c r="P603" s="185"/>
      <c r="Q603" s="225"/>
      <c r="R603" s="182" t="str">
        <f ca="1">IF(ISERROR($V603),"",OFFSET('Smelter Look-up'!$C$4,$V603-4,0)&amp;"")</f>
        <v/>
      </c>
      <c r="S603" s="181" t="str">
        <f t="shared" ca="1" si="66"/>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si="67"/>
        <v>0</v>
      </c>
      <c r="AB603" s="228" t="str">
        <f t="shared" si="68"/>
        <v/>
      </c>
    </row>
    <row r="604" spans="1:28" s="227" customFormat="1" ht="20.25">
      <c r="A604" s="181"/>
      <c r="B604" s="182"/>
      <c r="C604" s="186"/>
      <c r="D604" s="230"/>
      <c r="E604" s="182"/>
      <c r="F604" s="182"/>
      <c r="G604" s="182"/>
      <c r="H604" s="183"/>
      <c r="I604" s="184"/>
      <c r="J604" s="184"/>
      <c r="K604" s="224"/>
      <c r="L604" s="224"/>
      <c r="M604" s="224"/>
      <c r="N604" s="224"/>
      <c r="O604" s="224"/>
      <c r="P604" s="185"/>
      <c r="Q604" s="225"/>
      <c r="R604" s="182" t="str">
        <f ca="1">IF(ISERROR($V604),"",OFFSET('Smelter Look-up'!$C$4,$V604-4,0)&amp;"")</f>
        <v/>
      </c>
      <c r="S604" s="181" t="str">
        <f t="shared" ref="S604" ca="1" si="69">IF(B604="","",IF(ISERROR(MATCH($E604,CL,0)),"Unknown",INDIRECT("'C'!$A$"&amp;MATCH($E604,CL,0)+1)))</f>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ref="X604" si="70">IF(AND(C604="Smelter not listed",OR(LEN(D604)=0,LEN(E604)=0)),1,0)</f>
        <v>0</v>
      </c>
      <c r="AB604" s="228" t="str">
        <f t="shared" ref="AB604" si="71">B604&amp;C604</f>
        <v/>
      </c>
    </row>
    <row r="605" spans="1:28" s="227" customFormat="1" ht="20.25">
      <c r="A605" s="181"/>
      <c r="B605" s="182"/>
      <c r="C605" s="186"/>
      <c r="D605" s="230"/>
      <c r="E605" s="182"/>
      <c r="F605" s="182"/>
      <c r="G605" s="182"/>
      <c r="H605" s="183"/>
      <c r="I605" s="184"/>
      <c r="J605" s="184"/>
      <c r="K605" s="224"/>
      <c r="L605" s="224"/>
      <c r="M605" s="224"/>
      <c r="N605" s="224"/>
      <c r="O605" s="224"/>
      <c r="P605" s="185"/>
      <c r="Q605" s="225"/>
      <c r="R605" s="182" t="str">
        <f ca="1">IF(ISERROR($V605),"",OFFSET('Smelter Look-up'!$C$4,$V605-4,0)&amp;"")</f>
        <v/>
      </c>
      <c r="S605" s="181" t="str">
        <f t="shared" ref="S605:S636" ca="1" si="72">IF(B605="","",IF(ISERROR(MATCH($E605,CL,0)),"Unknown",INDIRECT("'C'!$A$"&amp;MATCH($E605,CL,0)+1)))</f>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ref="X605:X636" si="73">IF(AND(C605="Smelter not listed",OR(LEN(D605)=0,LEN(E605)=0)),1,0)</f>
        <v>0</v>
      </c>
      <c r="AB605" s="228" t="str">
        <f t="shared" ref="AB605:AB636" si="74">B605&amp;C605</f>
        <v/>
      </c>
    </row>
    <row r="606" spans="1:28" s="227" customFormat="1" ht="20.25">
      <c r="A606" s="181"/>
      <c r="B606" s="182"/>
      <c r="C606" s="186"/>
      <c r="D606" s="230"/>
      <c r="E606" s="182"/>
      <c r="F606" s="182"/>
      <c r="G606" s="182"/>
      <c r="H606" s="183"/>
      <c r="I606" s="184"/>
      <c r="J606" s="184"/>
      <c r="K606" s="224"/>
      <c r="L606" s="224"/>
      <c r="M606" s="224"/>
      <c r="N606" s="224"/>
      <c r="O606" s="224"/>
      <c r="P606" s="185"/>
      <c r="Q606" s="225"/>
      <c r="R606" s="182" t="str">
        <f ca="1">IF(ISERROR($V606),"",OFFSET('Smelter Look-up'!$C$4,$V606-4,0)&amp;"")</f>
        <v/>
      </c>
      <c r="S606" s="181" t="str">
        <f t="shared" ca="1" si="72"/>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si="73"/>
        <v>0</v>
      </c>
      <c r="AB606" s="228" t="str">
        <f t="shared" si="74"/>
        <v/>
      </c>
    </row>
    <row r="607" spans="1:28" s="227" customFormat="1" ht="20.25">
      <c r="A607" s="181"/>
      <c r="B607" s="182"/>
      <c r="C607" s="186"/>
      <c r="D607" s="230"/>
      <c r="E607" s="182"/>
      <c r="F607" s="182"/>
      <c r="G607" s="182"/>
      <c r="H607" s="183"/>
      <c r="I607" s="184"/>
      <c r="J607" s="184"/>
      <c r="K607" s="224"/>
      <c r="L607" s="224"/>
      <c r="M607" s="224"/>
      <c r="N607" s="224"/>
      <c r="O607" s="224"/>
      <c r="P607" s="185"/>
      <c r="Q607" s="225"/>
      <c r="R607" s="182" t="str">
        <f ca="1">IF(ISERROR($V607),"",OFFSET('Smelter Look-up'!$C$4,$V607-4,0)&amp;"")</f>
        <v/>
      </c>
      <c r="S607" s="181" t="str">
        <f t="shared" ca="1" si="72"/>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si="73"/>
        <v>0</v>
      </c>
      <c r="AB607" s="228" t="str">
        <f t="shared" si="74"/>
        <v/>
      </c>
    </row>
    <row r="608" spans="1:28" s="227" customFormat="1" ht="20.25">
      <c r="A608" s="181"/>
      <c r="B608" s="182"/>
      <c r="C608" s="186"/>
      <c r="D608" s="230"/>
      <c r="E608" s="182"/>
      <c r="F608" s="182"/>
      <c r="G608" s="182"/>
      <c r="H608" s="183"/>
      <c r="I608" s="184"/>
      <c r="J608" s="184"/>
      <c r="K608" s="224"/>
      <c r="L608" s="224"/>
      <c r="M608" s="224"/>
      <c r="N608" s="224"/>
      <c r="O608" s="224"/>
      <c r="P608" s="185"/>
      <c r="Q608" s="225"/>
      <c r="R608" s="182" t="str">
        <f ca="1">IF(ISERROR($V608),"",OFFSET('Smelter Look-up'!$C$4,$V608-4,0)&amp;"")</f>
        <v/>
      </c>
      <c r="S608" s="181" t="str">
        <f t="shared" ca="1" si="72"/>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si="73"/>
        <v>0</v>
      </c>
      <c r="AB608" s="228" t="str">
        <f t="shared" si="74"/>
        <v/>
      </c>
    </row>
    <row r="609" spans="1:28" s="227" customFormat="1" ht="20.25">
      <c r="A609" s="181"/>
      <c r="B609" s="182"/>
      <c r="C609" s="186"/>
      <c r="D609" s="230"/>
      <c r="E609" s="182"/>
      <c r="F609" s="182"/>
      <c r="G609" s="182"/>
      <c r="H609" s="183"/>
      <c r="I609" s="184"/>
      <c r="J609" s="184"/>
      <c r="K609" s="224"/>
      <c r="L609" s="224"/>
      <c r="M609" s="224"/>
      <c r="N609" s="224"/>
      <c r="O609" s="224"/>
      <c r="P609" s="185"/>
      <c r="Q609" s="225"/>
      <c r="R609" s="182" t="str">
        <f ca="1">IF(ISERROR($V609),"",OFFSET('Smelter Look-up'!$C$4,$V609-4,0)&amp;"")</f>
        <v/>
      </c>
      <c r="S609" s="181" t="str">
        <f t="shared" ca="1" si="72"/>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si="73"/>
        <v>0</v>
      </c>
      <c r="AB609" s="228" t="str">
        <f t="shared" si="74"/>
        <v/>
      </c>
    </row>
    <row r="610" spans="1:28" s="227" customFormat="1" ht="20.25">
      <c r="A610" s="181"/>
      <c r="B610" s="182"/>
      <c r="C610" s="186"/>
      <c r="D610" s="230"/>
      <c r="E610" s="182"/>
      <c r="F610" s="182"/>
      <c r="G610" s="182"/>
      <c r="H610" s="183"/>
      <c r="I610" s="184"/>
      <c r="J610" s="184"/>
      <c r="K610" s="224"/>
      <c r="L610" s="224"/>
      <c r="M610" s="224"/>
      <c r="N610" s="224"/>
      <c r="O610" s="224"/>
      <c r="P610" s="185"/>
      <c r="Q610" s="225"/>
      <c r="R610" s="182" t="str">
        <f ca="1">IF(ISERROR($V610),"",OFFSET('Smelter Look-up'!$C$4,$V610-4,0)&amp;"")</f>
        <v/>
      </c>
      <c r="S610" s="181" t="str">
        <f t="shared" ca="1" si="72"/>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si="73"/>
        <v>0</v>
      </c>
      <c r="AB610" s="228" t="str">
        <f t="shared" si="74"/>
        <v/>
      </c>
    </row>
    <row r="611" spans="1:28" s="227" customFormat="1" ht="20.25">
      <c r="A611" s="181"/>
      <c r="B611" s="182"/>
      <c r="C611" s="186"/>
      <c r="D611" s="230"/>
      <c r="E611" s="182"/>
      <c r="F611" s="182"/>
      <c r="G611" s="182"/>
      <c r="H611" s="183"/>
      <c r="I611" s="184"/>
      <c r="J611" s="184"/>
      <c r="K611" s="224"/>
      <c r="L611" s="224"/>
      <c r="M611" s="224"/>
      <c r="N611" s="224"/>
      <c r="O611" s="224"/>
      <c r="P611" s="185"/>
      <c r="Q611" s="225"/>
      <c r="R611" s="182" t="str">
        <f ca="1">IF(ISERROR($V611),"",OFFSET('Smelter Look-up'!$C$4,$V611-4,0)&amp;"")</f>
        <v/>
      </c>
      <c r="S611" s="181" t="str">
        <f t="shared" ca="1" si="72"/>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si="73"/>
        <v>0</v>
      </c>
      <c r="AB611" s="228" t="str">
        <f t="shared" si="74"/>
        <v/>
      </c>
    </row>
    <row r="612" spans="1:28" s="227" customFormat="1" ht="20.25">
      <c r="A612" s="181"/>
      <c r="B612" s="182"/>
      <c r="C612" s="186"/>
      <c r="D612" s="230"/>
      <c r="E612" s="182"/>
      <c r="F612" s="182"/>
      <c r="G612" s="182"/>
      <c r="H612" s="183"/>
      <c r="I612" s="184"/>
      <c r="J612" s="184"/>
      <c r="K612" s="224"/>
      <c r="L612" s="224"/>
      <c r="M612" s="224"/>
      <c r="N612" s="224"/>
      <c r="O612" s="224"/>
      <c r="P612" s="185"/>
      <c r="Q612" s="225"/>
      <c r="R612" s="182" t="str">
        <f ca="1">IF(ISERROR($V612),"",OFFSET('Smelter Look-up'!$C$4,$V612-4,0)&amp;"")</f>
        <v/>
      </c>
      <c r="S612" s="181" t="str">
        <f t="shared" ca="1" si="72"/>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si="73"/>
        <v>0</v>
      </c>
      <c r="AB612" s="228" t="str">
        <f t="shared" si="74"/>
        <v/>
      </c>
    </row>
    <row r="613" spans="1:28" s="227" customFormat="1" ht="20.25">
      <c r="A613" s="181"/>
      <c r="B613" s="182"/>
      <c r="C613" s="186"/>
      <c r="D613" s="230"/>
      <c r="E613" s="182"/>
      <c r="F613" s="182"/>
      <c r="G613" s="182"/>
      <c r="H613" s="183"/>
      <c r="I613" s="184"/>
      <c r="J613" s="184"/>
      <c r="K613" s="224"/>
      <c r="L613" s="224"/>
      <c r="M613" s="224"/>
      <c r="N613" s="224"/>
      <c r="O613" s="224"/>
      <c r="P613" s="185"/>
      <c r="Q613" s="225"/>
      <c r="R613" s="182" t="str">
        <f ca="1">IF(ISERROR($V613),"",OFFSET('Smelter Look-up'!$C$4,$V613-4,0)&amp;"")</f>
        <v/>
      </c>
      <c r="S613" s="181" t="str">
        <f t="shared" ca="1" si="72"/>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si="73"/>
        <v>0</v>
      </c>
      <c r="AB613" s="228" t="str">
        <f t="shared" si="74"/>
        <v/>
      </c>
    </row>
    <row r="614" spans="1:28" s="227" customFormat="1" ht="20.25">
      <c r="A614" s="181"/>
      <c r="B614" s="182"/>
      <c r="C614" s="186"/>
      <c r="D614" s="230"/>
      <c r="E614" s="182"/>
      <c r="F614" s="182"/>
      <c r="G614" s="182"/>
      <c r="H614" s="183"/>
      <c r="I614" s="184"/>
      <c r="J614" s="184"/>
      <c r="K614" s="224"/>
      <c r="L614" s="224"/>
      <c r="M614" s="224"/>
      <c r="N614" s="224"/>
      <c r="O614" s="224"/>
      <c r="P614" s="185"/>
      <c r="Q614" s="225"/>
      <c r="R614" s="182" t="str">
        <f ca="1">IF(ISERROR($V614),"",OFFSET('Smelter Look-up'!$C$4,$V614-4,0)&amp;"")</f>
        <v/>
      </c>
      <c r="S614" s="181" t="str">
        <f t="shared" ca="1" si="72"/>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si="73"/>
        <v>0</v>
      </c>
      <c r="AB614" s="228" t="str">
        <f t="shared" si="74"/>
        <v/>
      </c>
    </row>
    <row r="615" spans="1:28" s="227" customFormat="1" ht="20.25">
      <c r="A615" s="181"/>
      <c r="B615" s="182"/>
      <c r="C615" s="186"/>
      <c r="D615" s="230"/>
      <c r="E615" s="182"/>
      <c r="F615" s="182"/>
      <c r="G615" s="182"/>
      <c r="H615" s="183"/>
      <c r="I615" s="184"/>
      <c r="J615" s="184"/>
      <c r="K615" s="224"/>
      <c r="L615" s="224"/>
      <c r="M615" s="224"/>
      <c r="N615" s="224"/>
      <c r="O615" s="224"/>
      <c r="P615" s="185"/>
      <c r="Q615" s="225"/>
      <c r="R615" s="182" t="str">
        <f ca="1">IF(ISERROR($V615),"",OFFSET('Smelter Look-up'!$C$4,$V615-4,0)&amp;"")</f>
        <v/>
      </c>
      <c r="S615" s="181" t="str">
        <f t="shared" ca="1" si="72"/>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si="73"/>
        <v>0</v>
      </c>
      <c r="AB615" s="228" t="str">
        <f t="shared" si="74"/>
        <v/>
      </c>
    </row>
    <row r="616" spans="1:28" s="227" customFormat="1" ht="20.25">
      <c r="A616" s="181"/>
      <c r="B616" s="182"/>
      <c r="C616" s="186"/>
      <c r="D616" s="230"/>
      <c r="E616" s="182"/>
      <c r="F616" s="182"/>
      <c r="G616" s="182"/>
      <c r="H616" s="183"/>
      <c r="I616" s="184"/>
      <c r="J616" s="184"/>
      <c r="K616" s="224"/>
      <c r="L616" s="224"/>
      <c r="M616" s="224"/>
      <c r="N616" s="224"/>
      <c r="O616" s="224"/>
      <c r="P616" s="185"/>
      <c r="Q616" s="225"/>
      <c r="R616" s="182" t="str">
        <f ca="1">IF(ISERROR($V616),"",OFFSET('Smelter Look-up'!$C$4,$V616-4,0)&amp;"")</f>
        <v/>
      </c>
      <c r="S616" s="181" t="str">
        <f t="shared" ca="1" si="72"/>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si="73"/>
        <v>0</v>
      </c>
      <c r="AB616" s="228" t="str">
        <f t="shared" si="74"/>
        <v/>
      </c>
    </row>
    <row r="617" spans="1:28" s="227" customFormat="1" ht="20.25">
      <c r="A617" s="181"/>
      <c r="B617" s="182"/>
      <c r="C617" s="186"/>
      <c r="D617" s="230"/>
      <c r="E617" s="182"/>
      <c r="F617" s="182"/>
      <c r="G617" s="182"/>
      <c r="H617" s="183"/>
      <c r="I617" s="184"/>
      <c r="J617" s="184"/>
      <c r="K617" s="224"/>
      <c r="L617" s="224"/>
      <c r="M617" s="224"/>
      <c r="N617" s="224"/>
      <c r="O617" s="224"/>
      <c r="P617" s="185"/>
      <c r="Q617" s="225"/>
      <c r="R617" s="182" t="str">
        <f ca="1">IF(ISERROR($V617),"",OFFSET('Smelter Look-up'!$C$4,$V617-4,0)&amp;"")</f>
        <v/>
      </c>
      <c r="S617" s="181" t="str">
        <f t="shared" ca="1" si="72"/>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si="73"/>
        <v>0</v>
      </c>
      <c r="AB617" s="228" t="str">
        <f t="shared" si="74"/>
        <v/>
      </c>
    </row>
    <row r="618" spans="1:28" s="227" customFormat="1" ht="20.25">
      <c r="A618" s="181"/>
      <c r="B618" s="182"/>
      <c r="C618" s="186"/>
      <c r="D618" s="230"/>
      <c r="E618" s="182"/>
      <c r="F618" s="182"/>
      <c r="G618" s="182"/>
      <c r="H618" s="183"/>
      <c r="I618" s="184"/>
      <c r="J618" s="184"/>
      <c r="K618" s="224"/>
      <c r="L618" s="224"/>
      <c r="M618" s="224"/>
      <c r="N618" s="224"/>
      <c r="O618" s="224"/>
      <c r="P618" s="185"/>
      <c r="Q618" s="225"/>
      <c r="R618" s="182" t="str">
        <f ca="1">IF(ISERROR($V618),"",OFFSET('Smelter Look-up'!$C$4,$V618-4,0)&amp;"")</f>
        <v/>
      </c>
      <c r="S618" s="181" t="str">
        <f t="shared" ca="1" si="72"/>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si="73"/>
        <v>0</v>
      </c>
      <c r="AB618" s="228" t="str">
        <f t="shared" si="74"/>
        <v/>
      </c>
    </row>
    <row r="619" spans="1:28" s="227" customFormat="1" ht="20.25">
      <c r="A619" s="181"/>
      <c r="B619" s="182"/>
      <c r="C619" s="186"/>
      <c r="D619" s="230"/>
      <c r="E619" s="182"/>
      <c r="F619" s="182"/>
      <c r="G619" s="182"/>
      <c r="H619" s="183"/>
      <c r="I619" s="184"/>
      <c r="J619" s="184"/>
      <c r="K619" s="224"/>
      <c r="L619" s="224"/>
      <c r="M619" s="224"/>
      <c r="N619" s="224"/>
      <c r="O619" s="224"/>
      <c r="P619" s="185"/>
      <c r="Q619" s="225"/>
      <c r="R619" s="182" t="str">
        <f ca="1">IF(ISERROR($V619),"",OFFSET('Smelter Look-up'!$C$4,$V619-4,0)&amp;"")</f>
        <v/>
      </c>
      <c r="S619" s="181" t="str">
        <f t="shared" ca="1" si="72"/>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si="73"/>
        <v>0</v>
      </c>
      <c r="AB619" s="228" t="str">
        <f t="shared" si="74"/>
        <v/>
      </c>
    </row>
    <row r="620" spans="1:28" s="227" customFormat="1" ht="20.25">
      <c r="A620" s="181"/>
      <c r="B620" s="182"/>
      <c r="C620" s="186"/>
      <c r="D620" s="230"/>
      <c r="E620" s="182"/>
      <c r="F620" s="182"/>
      <c r="G620" s="182"/>
      <c r="H620" s="183"/>
      <c r="I620" s="184"/>
      <c r="J620" s="184"/>
      <c r="K620" s="224"/>
      <c r="L620" s="224"/>
      <c r="M620" s="224"/>
      <c r="N620" s="224"/>
      <c r="O620" s="224"/>
      <c r="P620" s="185"/>
      <c r="Q620" s="225"/>
      <c r="R620" s="182" t="str">
        <f ca="1">IF(ISERROR($V620),"",OFFSET('Smelter Look-up'!$C$4,$V620-4,0)&amp;"")</f>
        <v/>
      </c>
      <c r="S620" s="181" t="str">
        <f t="shared" ca="1" si="72"/>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si="73"/>
        <v>0</v>
      </c>
      <c r="AB620" s="228" t="str">
        <f t="shared" si="74"/>
        <v/>
      </c>
    </row>
    <row r="621" spans="1:28" s="227" customFormat="1" ht="20.25">
      <c r="A621" s="181"/>
      <c r="B621" s="182"/>
      <c r="C621" s="186"/>
      <c r="D621" s="230"/>
      <c r="E621" s="182"/>
      <c r="F621" s="182"/>
      <c r="G621" s="182"/>
      <c r="H621" s="183"/>
      <c r="I621" s="184"/>
      <c r="J621" s="184"/>
      <c r="K621" s="224"/>
      <c r="L621" s="224"/>
      <c r="M621" s="224"/>
      <c r="N621" s="224"/>
      <c r="O621" s="224"/>
      <c r="P621" s="185"/>
      <c r="Q621" s="225"/>
      <c r="R621" s="182" t="str">
        <f ca="1">IF(ISERROR($V621),"",OFFSET('Smelter Look-up'!$C$4,$V621-4,0)&amp;"")</f>
        <v/>
      </c>
      <c r="S621" s="181" t="str">
        <f t="shared" ca="1" si="72"/>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si="73"/>
        <v>0</v>
      </c>
      <c r="AB621" s="228" t="str">
        <f t="shared" si="74"/>
        <v/>
      </c>
    </row>
    <row r="622" spans="1:28" s="227" customFormat="1" ht="20.25">
      <c r="A622" s="181"/>
      <c r="B622" s="182"/>
      <c r="C622" s="186"/>
      <c r="D622" s="230"/>
      <c r="E622" s="182"/>
      <c r="F622" s="182"/>
      <c r="G622" s="182"/>
      <c r="H622" s="183"/>
      <c r="I622" s="184"/>
      <c r="J622" s="184"/>
      <c r="K622" s="224"/>
      <c r="L622" s="224"/>
      <c r="M622" s="224"/>
      <c r="N622" s="224"/>
      <c r="O622" s="224"/>
      <c r="P622" s="185"/>
      <c r="Q622" s="225"/>
      <c r="R622" s="182" t="str">
        <f ca="1">IF(ISERROR($V622),"",OFFSET('Smelter Look-up'!$C$4,$V622-4,0)&amp;"")</f>
        <v/>
      </c>
      <c r="S622" s="181" t="str">
        <f t="shared" ca="1" si="72"/>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si="73"/>
        <v>0</v>
      </c>
      <c r="AB622" s="228" t="str">
        <f t="shared" si="74"/>
        <v/>
      </c>
    </row>
    <row r="623" spans="1:28" s="227" customFormat="1" ht="20.25">
      <c r="A623" s="181"/>
      <c r="B623" s="182"/>
      <c r="C623" s="186"/>
      <c r="D623" s="230"/>
      <c r="E623" s="182"/>
      <c r="F623" s="182"/>
      <c r="G623" s="182"/>
      <c r="H623" s="183"/>
      <c r="I623" s="184"/>
      <c r="J623" s="184"/>
      <c r="K623" s="224"/>
      <c r="L623" s="224"/>
      <c r="M623" s="224"/>
      <c r="N623" s="224"/>
      <c r="O623" s="224"/>
      <c r="P623" s="185"/>
      <c r="Q623" s="225"/>
      <c r="R623" s="182" t="str">
        <f ca="1">IF(ISERROR($V623),"",OFFSET('Smelter Look-up'!$C$4,$V623-4,0)&amp;"")</f>
        <v/>
      </c>
      <c r="S623" s="181" t="str">
        <f t="shared" ca="1" si="72"/>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si="73"/>
        <v>0</v>
      </c>
      <c r="AB623" s="228" t="str">
        <f t="shared" si="74"/>
        <v/>
      </c>
    </row>
    <row r="624" spans="1:28" s="227" customFormat="1" ht="20.25">
      <c r="A624" s="181"/>
      <c r="B624" s="182"/>
      <c r="C624" s="186"/>
      <c r="D624" s="230"/>
      <c r="E624" s="182"/>
      <c r="F624" s="182"/>
      <c r="G624" s="182"/>
      <c r="H624" s="183"/>
      <c r="I624" s="184"/>
      <c r="J624" s="184"/>
      <c r="K624" s="224"/>
      <c r="L624" s="224"/>
      <c r="M624" s="224"/>
      <c r="N624" s="224"/>
      <c r="O624" s="224"/>
      <c r="P624" s="185"/>
      <c r="Q624" s="225"/>
      <c r="R624" s="182" t="str">
        <f ca="1">IF(ISERROR($V624),"",OFFSET('Smelter Look-up'!$C$4,$V624-4,0)&amp;"")</f>
        <v/>
      </c>
      <c r="S624" s="181" t="str">
        <f t="shared" ca="1" si="72"/>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si="73"/>
        <v>0</v>
      </c>
      <c r="AB624" s="228" t="str">
        <f t="shared" si="74"/>
        <v/>
      </c>
    </row>
    <row r="625" spans="1:28" s="227" customFormat="1" ht="20.25">
      <c r="A625" s="181"/>
      <c r="B625" s="182"/>
      <c r="C625" s="186"/>
      <c r="D625" s="230"/>
      <c r="E625" s="182"/>
      <c r="F625" s="182"/>
      <c r="G625" s="182"/>
      <c r="H625" s="183"/>
      <c r="I625" s="184"/>
      <c r="J625" s="184"/>
      <c r="K625" s="224"/>
      <c r="L625" s="224"/>
      <c r="M625" s="224"/>
      <c r="N625" s="224"/>
      <c r="O625" s="224"/>
      <c r="P625" s="185"/>
      <c r="Q625" s="225"/>
      <c r="R625" s="182" t="str">
        <f ca="1">IF(ISERROR($V625),"",OFFSET('Smelter Look-up'!$C$4,$V625-4,0)&amp;"")</f>
        <v/>
      </c>
      <c r="S625" s="181" t="str">
        <f t="shared" ca="1" si="72"/>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si="73"/>
        <v>0</v>
      </c>
      <c r="AB625" s="228" t="str">
        <f t="shared" si="74"/>
        <v/>
      </c>
    </row>
    <row r="626" spans="1:28" s="227" customFormat="1" ht="20.25">
      <c r="A626" s="181"/>
      <c r="B626" s="182"/>
      <c r="C626" s="186"/>
      <c r="D626" s="230"/>
      <c r="E626" s="182"/>
      <c r="F626" s="182"/>
      <c r="G626" s="182"/>
      <c r="H626" s="183"/>
      <c r="I626" s="184"/>
      <c r="J626" s="184"/>
      <c r="K626" s="224"/>
      <c r="L626" s="224"/>
      <c r="M626" s="224"/>
      <c r="N626" s="224"/>
      <c r="O626" s="224"/>
      <c r="P626" s="185"/>
      <c r="Q626" s="225"/>
      <c r="R626" s="182" t="str">
        <f ca="1">IF(ISERROR($V626),"",OFFSET('Smelter Look-up'!$C$4,$V626-4,0)&amp;"")</f>
        <v/>
      </c>
      <c r="S626" s="181" t="str">
        <f t="shared" ca="1" si="72"/>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si="73"/>
        <v>0</v>
      </c>
      <c r="AB626" s="228" t="str">
        <f t="shared" si="74"/>
        <v/>
      </c>
    </row>
    <row r="627" spans="1:28" s="227" customFormat="1" ht="20.25">
      <c r="A627" s="181"/>
      <c r="B627" s="182"/>
      <c r="C627" s="186"/>
      <c r="D627" s="230"/>
      <c r="E627" s="182"/>
      <c r="F627" s="182"/>
      <c r="G627" s="182"/>
      <c r="H627" s="183"/>
      <c r="I627" s="184"/>
      <c r="J627" s="184"/>
      <c r="K627" s="224"/>
      <c r="L627" s="224"/>
      <c r="M627" s="224"/>
      <c r="N627" s="224"/>
      <c r="O627" s="224"/>
      <c r="P627" s="185"/>
      <c r="Q627" s="225"/>
      <c r="R627" s="182" t="str">
        <f ca="1">IF(ISERROR($V627),"",OFFSET('Smelter Look-up'!$C$4,$V627-4,0)&amp;"")</f>
        <v/>
      </c>
      <c r="S627" s="181" t="str">
        <f t="shared" ca="1" si="72"/>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si="73"/>
        <v>0</v>
      </c>
      <c r="AB627" s="228" t="str">
        <f t="shared" si="74"/>
        <v/>
      </c>
    </row>
    <row r="628" spans="1:28" s="227" customFormat="1" ht="20.25">
      <c r="A628" s="181"/>
      <c r="B628" s="182"/>
      <c r="C628" s="186"/>
      <c r="D628" s="230"/>
      <c r="E628" s="182"/>
      <c r="F628" s="182"/>
      <c r="G628" s="182"/>
      <c r="H628" s="183"/>
      <c r="I628" s="184"/>
      <c r="J628" s="184"/>
      <c r="K628" s="224"/>
      <c r="L628" s="224"/>
      <c r="M628" s="224"/>
      <c r="N628" s="224"/>
      <c r="O628" s="224"/>
      <c r="P628" s="185"/>
      <c r="Q628" s="225"/>
      <c r="R628" s="182" t="str">
        <f ca="1">IF(ISERROR($V628),"",OFFSET('Smelter Look-up'!$C$4,$V628-4,0)&amp;"")</f>
        <v/>
      </c>
      <c r="S628" s="181" t="str">
        <f t="shared" ca="1" si="72"/>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si="73"/>
        <v>0</v>
      </c>
      <c r="AB628" s="228" t="str">
        <f t="shared" si="74"/>
        <v/>
      </c>
    </row>
    <row r="629" spans="1:28" s="227" customFormat="1" ht="20.25">
      <c r="A629" s="181"/>
      <c r="B629" s="182"/>
      <c r="C629" s="186"/>
      <c r="D629" s="230"/>
      <c r="E629" s="182"/>
      <c r="F629" s="182"/>
      <c r="G629" s="182"/>
      <c r="H629" s="183"/>
      <c r="I629" s="184"/>
      <c r="J629" s="184"/>
      <c r="K629" s="224"/>
      <c r="L629" s="224"/>
      <c r="M629" s="224"/>
      <c r="N629" s="224"/>
      <c r="O629" s="224"/>
      <c r="P629" s="185"/>
      <c r="Q629" s="225"/>
      <c r="R629" s="182" t="str">
        <f ca="1">IF(ISERROR($V629),"",OFFSET('Smelter Look-up'!$C$4,$V629-4,0)&amp;"")</f>
        <v/>
      </c>
      <c r="S629" s="181" t="str">
        <f t="shared" ca="1" si="72"/>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si="73"/>
        <v>0</v>
      </c>
      <c r="AB629" s="228" t="str">
        <f t="shared" si="74"/>
        <v/>
      </c>
    </row>
    <row r="630" spans="1:28" s="227" customFormat="1" ht="20.25">
      <c r="A630" s="181"/>
      <c r="B630" s="182"/>
      <c r="C630" s="186"/>
      <c r="D630" s="230"/>
      <c r="E630" s="182"/>
      <c r="F630" s="182"/>
      <c r="G630" s="182"/>
      <c r="H630" s="183"/>
      <c r="I630" s="184"/>
      <c r="J630" s="184"/>
      <c r="K630" s="224"/>
      <c r="L630" s="224"/>
      <c r="M630" s="224"/>
      <c r="N630" s="224"/>
      <c r="O630" s="224"/>
      <c r="P630" s="185"/>
      <c r="Q630" s="225"/>
      <c r="R630" s="182" t="str">
        <f ca="1">IF(ISERROR($V630),"",OFFSET('Smelter Look-up'!$C$4,$V630-4,0)&amp;"")</f>
        <v/>
      </c>
      <c r="S630" s="181" t="str">
        <f t="shared" ca="1" si="72"/>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si="73"/>
        <v>0</v>
      </c>
      <c r="AB630" s="228" t="str">
        <f t="shared" si="74"/>
        <v/>
      </c>
    </row>
    <row r="631" spans="1:28" s="227" customFormat="1" ht="20.25">
      <c r="A631" s="181"/>
      <c r="B631" s="182"/>
      <c r="C631" s="186"/>
      <c r="D631" s="230"/>
      <c r="E631" s="182"/>
      <c r="F631" s="182"/>
      <c r="G631" s="182"/>
      <c r="H631" s="183"/>
      <c r="I631" s="184"/>
      <c r="J631" s="184"/>
      <c r="K631" s="224"/>
      <c r="L631" s="224"/>
      <c r="M631" s="224"/>
      <c r="N631" s="224"/>
      <c r="O631" s="224"/>
      <c r="P631" s="185"/>
      <c r="Q631" s="225"/>
      <c r="R631" s="182" t="str">
        <f ca="1">IF(ISERROR($V631),"",OFFSET('Smelter Look-up'!$C$4,$V631-4,0)&amp;"")</f>
        <v/>
      </c>
      <c r="S631" s="181" t="str">
        <f t="shared" ca="1" si="72"/>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si="73"/>
        <v>0</v>
      </c>
      <c r="AB631" s="228" t="str">
        <f t="shared" si="74"/>
        <v/>
      </c>
    </row>
    <row r="632" spans="1:28" s="227" customFormat="1" ht="20.25">
      <c r="A632" s="181"/>
      <c r="B632" s="182"/>
      <c r="C632" s="186"/>
      <c r="D632" s="230"/>
      <c r="E632" s="182"/>
      <c r="F632" s="182"/>
      <c r="G632" s="182"/>
      <c r="H632" s="183"/>
      <c r="I632" s="184"/>
      <c r="J632" s="184"/>
      <c r="K632" s="224"/>
      <c r="L632" s="224"/>
      <c r="M632" s="224"/>
      <c r="N632" s="224"/>
      <c r="O632" s="224"/>
      <c r="P632" s="185"/>
      <c r="Q632" s="225"/>
      <c r="R632" s="182" t="str">
        <f ca="1">IF(ISERROR($V632),"",OFFSET('Smelter Look-up'!$C$4,$V632-4,0)&amp;"")</f>
        <v/>
      </c>
      <c r="S632" s="181" t="str">
        <f t="shared" ca="1" si="72"/>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si="73"/>
        <v>0</v>
      </c>
      <c r="AB632" s="228" t="str">
        <f t="shared" si="74"/>
        <v/>
      </c>
    </row>
    <row r="633" spans="1:28" s="227" customFormat="1" ht="20.25">
      <c r="A633" s="181"/>
      <c r="B633" s="182"/>
      <c r="C633" s="186"/>
      <c r="D633" s="230"/>
      <c r="E633" s="182"/>
      <c r="F633" s="182"/>
      <c r="G633" s="182"/>
      <c r="H633" s="183"/>
      <c r="I633" s="184"/>
      <c r="J633" s="184"/>
      <c r="K633" s="224"/>
      <c r="L633" s="224"/>
      <c r="M633" s="224"/>
      <c r="N633" s="224"/>
      <c r="O633" s="224"/>
      <c r="P633" s="185"/>
      <c r="Q633" s="225"/>
      <c r="R633" s="182" t="str">
        <f ca="1">IF(ISERROR($V633),"",OFFSET('Smelter Look-up'!$C$4,$V633-4,0)&amp;"")</f>
        <v/>
      </c>
      <c r="S633" s="181" t="str">
        <f t="shared" ca="1" si="72"/>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si="73"/>
        <v>0</v>
      </c>
      <c r="AB633" s="228" t="str">
        <f t="shared" si="74"/>
        <v/>
      </c>
    </row>
    <row r="634" spans="1:28" s="227" customFormat="1" ht="20.25">
      <c r="A634" s="181"/>
      <c r="B634" s="182"/>
      <c r="C634" s="186"/>
      <c r="D634" s="230"/>
      <c r="E634" s="182"/>
      <c r="F634" s="182"/>
      <c r="G634" s="182"/>
      <c r="H634" s="183"/>
      <c r="I634" s="184"/>
      <c r="J634" s="184"/>
      <c r="K634" s="224"/>
      <c r="L634" s="224"/>
      <c r="M634" s="224"/>
      <c r="N634" s="224"/>
      <c r="O634" s="224"/>
      <c r="P634" s="185"/>
      <c r="Q634" s="225"/>
      <c r="R634" s="182" t="str">
        <f ca="1">IF(ISERROR($V634),"",OFFSET('Smelter Look-up'!$C$4,$V634-4,0)&amp;"")</f>
        <v/>
      </c>
      <c r="S634" s="181" t="str">
        <f t="shared" ca="1" si="72"/>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si="73"/>
        <v>0</v>
      </c>
      <c r="AB634" s="228" t="str">
        <f t="shared" si="74"/>
        <v/>
      </c>
    </row>
    <row r="635" spans="1:28" s="227" customFormat="1" ht="20.25">
      <c r="A635" s="181"/>
      <c r="B635" s="182"/>
      <c r="C635" s="186"/>
      <c r="D635" s="230"/>
      <c r="E635" s="182"/>
      <c r="F635" s="182"/>
      <c r="G635" s="182"/>
      <c r="H635" s="183"/>
      <c r="I635" s="184"/>
      <c r="J635" s="184"/>
      <c r="K635" s="224"/>
      <c r="L635" s="224"/>
      <c r="M635" s="224"/>
      <c r="N635" s="224"/>
      <c r="O635" s="224"/>
      <c r="P635" s="185"/>
      <c r="Q635" s="225"/>
      <c r="R635" s="182" t="str">
        <f ca="1">IF(ISERROR($V635),"",OFFSET('Smelter Look-up'!$C$4,$V635-4,0)&amp;"")</f>
        <v/>
      </c>
      <c r="S635" s="181" t="str">
        <f t="shared" ca="1" si="72"/>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si="73"/>
        <v>0</v>
      </c>
      <c r="AB635" s="228" t="str">
        <f t="shared" si="74"/>
        <v/>
      </c>
    </row>
    <row r="636" spans="1:28" s="227" customFormat="1" ht="20.25">
      <c r="A636" s="181"/>
      <c r="B636" s="182"/>
      <c r="C636" s="186"/>
      <c r="D636" s="230"/>
      <c r="E636" s="182"/>
      <c r="F636" s="182"/>
      <c r="G636" s="182"/>
      <c r="H636" s="183"/>
      <c r="I636" s="184"/>
      <c r="J636" s="184"/>
      <c r="K636" s="224"/>
      <c r="L636" s="224"/>
      <c r="M636" s="224"/>
      <c r="N636" s="224"/>
      <c r="O636" s="224"/>
      <c r="P636" s="185"/>
      <c r="Q636" s="225"/>
      <c r="R636" s="182" t="str">
        <f ca="1">IF(ISERROR($V636),"",OFFSET('Smelter Look-up'!$C$4,$V636-4,0)&amp;"")</f>
        <v/>
      </c>
      <c r="S636" s="181" t="str">
        <f t="shared" ca="1" si="72"/>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si="73"/>
        <v>0</v>
      </c>
      <c r="AB636" s="228" t="str">
        <f t="shared" si="74"/>
        <v/>
      </c>
    </row>
    <row r="637" spans="1:28" s="227" customFormat="1" ht="20.25">
      <c r="A637" s="181"/>
      <c r="B637" s="182"/>
      <c r="C637" s="186"/>
      <c r="D637" s="230"/>
      <c r="E637" s="182"/>
      <c r="F637" s="182"/>
      <c r="G637" s="182"/>
      <c r="H637" s="183"/>
      <c r="I637" s="184"/>
      <c r="J637" s="184"/>
      <c r="K637" s="224"/>
      <c r="L637" s="224"/>
      <c r="M637" s="224"/>
      <c r="N637" s="224"/>
      <c r="O637" s="224"/>
      <c r="P637" s="185"/>
      <c r="Q637" s="225"/>
      <c r="R637" s="182" t="str">
        <f ca="1">IF(ISERROR($V637),"",OFFSET('Smelter Look-up'!$C$4,$V637-4,0)&amp;"")</f>
        <v/>
      </c>
      <c r="S637" s="181" t="str">
        <f t="shared" ref="S637:S667" ca="1" si="75">IF(B637="","",IF(ISERROR(MATCH($E637,CL,0)),"Unknown",INDIRECT("'C'!$A$"&amp;MATCH($E637,CL,0)+1)))</f>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ref="X637:X667" si="76">IF(AND(C637="Smelter not listed",OR(LEN(D637)=0,LEN(E637)=0)),1,0)</f>
        <v>0</v>
      </c>
      <c r="AB637" s="228" t="str">
        <f t="shared" ref="AB637:AB667" si="77">B637&amp;C637</f>
        <v/>
      </c>
    </row>
    <row r="638" spans="1:28" s="227" customFormat="1" ht="20.25">
      <c r="A638" s="181"/>
      <c r="B638" s="182"/>
      <c r="C638" s="186"/>
      <c r="D638" s="230"/>
      <c r="E638" s="182"/>
      <c r="F638" s="182"/>
      <c r="G638" s="182"/>
      <c r="H638" s="183"/>
      <c r="I638" s="184"/>
      <c r="J638" s="184"/>
      <c r="K638" s="224"/>
      <c r="L638" s="224"/>
      <c r="M638" s="224"/>
      <c r="N638" s="224"/>
      <c r="O638" s="224"/>
      <c r="P638" s="185"/>
      <c r="Q638" s="225"/>
      <c r="R638" s="182" t="str">
        <f ca="1">IF(ISERROR($V638),"",OFFSET('Smelter Look-up'!$C$4,$V638-4,0)&amp;"")</f>
        <v/>
      </c>
      <c r="S638" s="181" t="str">
        <f t="shared" ca="1" si="75"/>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si="76"/>
        <v>0</v>
      </c>
      <c r="AB638" s="228" t="str">
        <f t="shared" si="77"/>
        <v/>
      </c>
    </row>
    <row r="639" spans="1:28" s="227" customFormat="1" ht="20.25">
      <c r="A639" s="181"/>
      <c r="B639" s="182"/>
      <c r="C639" s="186"/>
      <c r="D639" s="230"/>
      <c r="E639" s="182"/>
      <c r="F639" s="182"/>
      <c r="G639" s="182"/>
      <c r="H639" s="183"/>
      <c r="I639" s="184"/>
      <c r="J639" s="184"/>
      <c r="K639" s="224"/>
      <c r="L639" s="224"/>
      <c r="M639" s="224"/>
      <c r="N639" s="224"/>
      <c r="O639" s="224"/>
      <c r="P639" s="185"/>
      <c r="Q639" s="225"/>
      <c r="R639" s="182" t="str">
        <f ca="1">IF(ISERROR($V639),"",OFFSET('Smelter Look-up'!$C$4,$V639-4,0)&amp;"")</f>
        <v/>
      </c>
      <c r="S639" s="181" t="str">
        <f t="shared" ca="1" si="75"/>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si="76"/>
        <v>0</v>
      </c>
      <c r="AB639" s="228" t="str">
        <f t="shared" si="77"/>
        <v/>
      </c>
    </row>
    <row r="640" spans="1:28" s="227" customFormat="1" ht="20.25">
      <c r="A640" s="181"/>
      <c r="B640" s="182"/>
      <c r="C640" s="186"/>
      <c r="D640" s="230"/>
      <c r="E640" s="182"/>
      <c r="F640" s="182"/>
      <c r="G640" s="182"/>
      <c r="H640" s="183"/>
      <c r="I640" s="184"/>
      <c r="J640" s="184"/>
      <c r="K640" s="224"/>
      <c r="L640" s="224"/>
      <c r="M640" s="224"/>
      <c r="N640" s="224"/>
      <c r="O640" s="224"/>
      <c r="P640" s="185"/>
      <c r="Q640" s="225"/>
      <c r="R640" s="182" t="str">
        <f ca="1">IF(ISERROR($V640),"",OFFSET('Smelter Look-up'!$C$4,$V640-4,0)&amp;"")</f>
        <v/>
      </c>
      <c r="S640" s="181" t="str">
        <f t="shared" ca="1" si="75"/>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si="76"/>
        <v>0</v>
      </c>
      <c r="AB640" s="228" t="str">
        <f t="shared" si="77"/>
        <v/>
      </c>
    </row>
    <row r="641" spans="1:28" s="227" customFormat="1" ht="20.25">
      <c r="A641" s="181"/>
      <c r="B641" s="182"/>
      <c r="C641" s="186"/>
      <c r="D641" s="230"/>
      <c r="E641" s="182"/>
      <c r="F641" s="182"/>
      <c r="G641" s="182"/>
      <c r="H641" s="183"/>
      <c r="I641" s="184"/>
      <c r="J641" s="184"/>
      <c r="K641" s="224"/>
      <c r="L641" s="224"/>
      <c r="M641" s="224"/>
      <c r="N641" s="224"/>
      <c r="O641" s="224"/>
      <c r="P641" s="185"/>
      <c r="Q641" s="225"/>
      <c r="R641" s="182" t="str">
        <f ca="1">IF(ISERROR($V641),"",OFFSET('Smelter Look-up'!$C$4,$V641-4,0)&amp;"")</f>
        <v/>
      </c>
      <c r="S641" s="181" t="str">
        <f t="shared" ca="1" si="75"/>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si="76"/>
        <v>0</v>
      </c>
      <c r="AB641" s="228" t="str">
        <f t="shared" si="77"/>
        <v/>
      </c>
    </row>
    <row r="642" spans="1:28" s="227" customFormat="1" ht="20.25">
      <c r="A642" s="181"/>
      <c r="B642" s="182"/>
      <c r="C642" s="186"/>
      <c r="D642" s="230"/>
      <c r="E642" s="182"/>
      <c r="F642" s="182"/>
      <c r="G642" s="182"/>
      <c r="H642" s="183"/>
      <c r="I642" s="184"/>
      <c r="J642" s="184"/>
      <c r="K642" s="224"/>
      <c r="L642" s="224"/>
      <c r="M642" s="224"/>
      <c r="N642" s="224"/>
      <c r="O642" s="224"/>
      <c r="P642" s="185"/>
      <c r="Q642" s="225"/>
      <c r="R642" s="182" t="str">
        <f ca="1">IF(ISERROR($V642),"",OFFSET('Smelter Look-up'!$C$4,$V642-4,0)&amp;"")</f>
        <v/>
      </c>
      <c r="S642" s="181" t="str">
        <f t="shared" ca="1" si="75"/>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si="76"/>
        <v>0</v>
      </c>
      <c r="AB642" s="228" t="str">
        <f t="shared" si="77"/>
        <v/>
      </c>
    </row>
    <row r="643" spans="1:28" s="227" customFormat="1" ht="20.25">
      <c r="A643" s="181"/>
      <c r="B643" s="182"/>
      <c r="C643" s="186"/>
      <c r="D643" s="230"/>
      <c r="E643" s="182"/>
      <c r="F643" s="182"/>
      <c r="G643" s="182"/>
      <c r="H643" s="183"/>
      <c r="I643" s="184"/>
      <c r="J643" s="184"/>
      <c r="K643" s="224"/>
      <c r="L643" s="224"/>
      <c r="M643" s="224"/>
      <c r="N643" s="224"/>
      <c r="O643" s="224"/>
      <c r="P643" s="185"/>
      <c r="Q643" s="225"/>
      <c r="R643" s="182" t="str">
        <f ca="1">IF(ISERROR($V643),"",OFFSET('Smelter Look-up'!$C$4,$V643-4,0)&amp;"")</f>
        <v/>
      </c>
      <c r="S643" s="181" t="str">
        <f t="shared" ca="1" si="75"/>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si="76"/>
        <v>0</v>
      </c>
      <c r="AB643" s="228" t="str">
        <f t="shared" si="77"/>
        <v/>
      </c>
    </row>
    <row r="644" spans="1:28" s="227" customFormat="1" ht="20.25">
      <c r="A644" s="181"/>
      <c r="B644" s="182"/>
      <c r="C644" s="186"/>
      <c r="D644" s="230"/>
      <c r="E644" s="182"/>
      <c r="F644" s="182"/>
      <c r="G644" s="182"/>
      <c r="H644" s="183"/>
      <c r="I644" s="184"/>
      <c r="J644" s="184"/>
      <c r="K644" s="224"/>
      <c r="L644" s="224"/>
      <c r="M644" s="224"/>
      <c r="N644" s="224"/>
      <c r="O644" s="224"/>
      <c r="P644" s="185"/>
      <c r="Q644" s="225"/>
      <c r="R644" s="182" t="str">
        <f ca="1">IF(ISERROR($V644),"",OFFSET('Smelter Look-up'!$C$4,$V644-4,0)&amp;"")</f>
        <v/>
      </c>
      <c r="S644" s="181" t="str">
        <f t="shared" ca="1" si="75"/>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si="76"/>
        <v>0</v>
      </c>
      <c r="AB644" s="228" t="str">
        <f t="shared" si="77"/>
        <v/>
      </c>
    </row>
    <row r="645" spans="1:28" s="227" customFormat="1" ht="20.25">
      <c r="A645" s="181"/>
      <c r="B645" s="182"/>
      <c r="C645" s="186"/>
      <c r="D645" s="230"/>
      <c r="E645" s="182"/>
      <c r="F645" s="182"/>
      <c r="G645" s="182"/>
      <c r="H645" s="183"/>
      <c r="I645" s="184"/>
      <c r="J645" s="184"/>
      <c r="K645" s="224"/>
      <c r="L645" s="224"/>
      <c r="M645" s="224"/>
      <c r="N645" s="224"/>
      <c r="O645" s="224"/>
      <c r="P645" s="185"/>
      <c r="Q645" s="225"/>
      <c r="R645" s="182" t="str">
        <f ca="1">IF(ISERROR($V645),"",OFFSET('Smelter Look-up'!$C$4,$V645-4,0)&amp;"")</f>
        <v/>
      </c>
      <c r="S645" s="181" t="str">
        <f t="shared" ca="1" si="75"/>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si="76"/>
        <v>0</v>
      </c>
      <c r="AB645" s="228" t="str">
        <f t="shared" si="77"/>
        <v/>
      </c>
    </row>
    <row r="646" spans="1:28" s="227" customFormat="1" ht="20.25">
      <c r="A646" s="181"/>
      <c r="B646" s="182"/>
      <c r="C646" s="186"/>
      <c r="D646" s="230"/>
      <c r="E646" s="182"/>
      <c r="F646" s="182"/>
      <c r="G646" s="182"/>
      <c r="H646" s="183"/>
      <c r="I646" s="184"/>
      <c r="J646" s="184"/>
      <c r="K646" s="224"/>
      <c r="L646" s="224"/>
      <c r="M646" s="224"/>
      <c r="N646" s="224"/>
      <c r="O646" s="224"/>
      <c r="P646" s="185"/>
      <c r="Q646" s="225"/>
      <c r="R646" s="182" t="str">
        <f ca="1">IF(ISERROR($V646),"",OFFSET('Smelter Look-up'!$C$4,$V646-4,0)&amp;"")</f>
        <v/>
      </c>
      <c r="S646" s="181" t="str">
        <f t="shared" ca="1" si="75"/>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si="76"/>
        <v>0</v>
      </c>
      <c r="AB646" s="228" t="str">
        <f t="shared" si="77"/>
        <v/>
      </c>
    </row>
    <row r="647" spans="1:28" s="227" customFormat="1" ht="20.25">
      <c r="A647" s="181"/>
      <c r="B647" s="182"/>
      <c r="C647" s="186"/>
      <c r="D647" s="230"/>
      <c r="E647" s="182"/>
      <c r="F647" s="182"/>
      <c r="G647" s="182"/>
      <c r="H647" s="183"/>
      <c r="I647" s="184"/>
      <c r="J647" s="184"/>
      <c r="K647" s="224"/>
      <c r="L647" s="224"/>
      <c r="M647" s="224"/>
      <c r="N647" s="224"/>
      <c r="O647" s="224"/>
      <c r="P647" s="185"/>
      <c r="Q647" s="225"/>
      <c r="R647" s="182" t="str">
        <f ca="1">IF(ISERROR($V647),"",OFFSET('Smelter Look-up'!$C$4,$V647-4,0)&amp;"")</f>
        <v/>
      </c>
      <c r="S647" s="181" t="str">
        <f t="shared" ca="1" si="75"/>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si="76"/>
        <v>0</v>
      </c>
      <c r="AB647" s="228" t="str">
        <f t="shared" si="77"/>
        <v/>
      </c>
    </row>
    <row r="648" spans="1:28" s="227" customFormat="1" ht="20.25">
      <c r="A648" s="181"/>
      <c r="B648" s="182"/>
      <c r="C648" s="186"/>
      <c r="D648" s="230"/>
      <c r="E648" s="182"/>
      <c r="F648" s="182"/>
      <c r="G648" s="182"/>
      <c r="H648" s="183"/>
      <c r="I648" s="184"/>
      <c r="J648" s="184"/>
      <c r="K648" s="224"/>
      <c r="L648" s="224"/>
      <c r="M648" s="224"/>
      <c r="N648" s="224"/>
      <c r="O648" s="224"/>
      <c r="P648" s="185"/>
      <c r="Q648" s="225"/>
      <c r="R648" s="182" t="str">
        <f ca="1">IF(ISERROR($V648),"",OFFSET('Smelter Look-up'!$C$4,$V648-4,0)&amp;"")</f>
        <v/>
      </c>
      <c r="S648" s="181" t="str">
        <f t="shared" ca="1" si="75"/>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si="76"/>
        <v>0</v>
      </c>
      <c r="AB648" s="228" t="str">
        <f t="shared" si="77"/>
        <v/>
      </c>
    </row>
    <row r="649" spans="1:28" s="227" customFormat="1" ht="20.25">
      <c r="A649" s="181"/>
      <c r="B649" s="182"/>
      <c r="C649" s="186"/>
      <c r="D649" s="230"/>
      <c r="E649" s="182"/>
      <c r="F649" s="182"/>
      <c r="G649" s="182"/>
      <c r="H649" s="183"/>
      <c r="I649" s="184"/>
      <c r="J649" s="184"/>
      <c r="K649" s="224"/>
      <c r="L649" s="224"/>
      <c r="M649" s="224"/>
      <c r="N649" s="224"/>
      <c r="O649" s="224"/>
      <c r="P649" s="185"/>
      <c r="Q649" s="225"/>
      <c r="R649" s="182" t="str">
        <f ca="1">IF(ISERROR($V649),"",OFFSET('Smelter Look-up'!$C$4,$V649-4,0)&amp;"")</f>
        <v/>
      </c>
      <c r="S649" s="181" t="str">
        <f t="shared" ca="1" si="75"/>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si="76"/>
        <v>0</v>
      </c>
      <c r="AB649" s="228" t="str">
        <f t="shared" si="77"/>
        <v/>
      </c>
    </row>
    <row r="650" spans="1:28" s="227" customFormat="1" ht="20.25">
      <c r="A650" s="181"/>
      <c r="B650" s="182"/>
      <c r="C650" s="186"/>
      <c r="D650" s="230"/>
      <c r="E650" s="182"/>
      <c r="F650" s="182"/>
      <c r="G650" s="182"/>
      <c r="H650" s="183"/>
      <c r="I650" s="184"/>
      <c r="J650" s="184"/>
      <c r="K650" s="224"/>
      <c r="L650" s="224"/>
      <c r="M650" s="224"/>
      <c r="N650" s="224"/>
      <c r="O650" s="224"/>
      <c r="P650" s="185"/>
      <c r="Q650" s="225"/>
      <c r="R650" s="182" t="str">
        <f ca="1">IF(ISERROR($V650),"",OFFSET('Smelter Look-up'!$C$4,$V650-4,0)&amp;"")</f>
        <v/>
      </c>
      <c r="S650" s="181" t="str">
        <f t="shared" ca="1" si="75"/>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si="76"/>
        <v>0</v>
      </c>
      <c r="AB650" s="228" t="str">
        <f t="shared" si="77"/>
        <v/>
      </c>
    </row>
    <row r="651" spans="1:28" s="227" customFormat="1" ht="20.25">
      <c r="A651" s="181"/>
      <c r="B651" s="182"/>
      <c r="C651" s="186"/>
      <c r="D651" s="230"/>
      <c r="E651" s="182"/>
      <c r="F651" s="182"/>
      <c r="G651" s="182"/>
      <c r="H651" s="183"/>
      <c r="I651" s="184"/>
      <c r="J651" s="184"/>
      <c r="K651" s="224"/>
      <c r="L651" s="224"/>
      <c r="M651" s="224"/>
      <c r="N651" s="224"/>
      <c r="O651" s="224"/>
      <c r="P651" s="185"/>
      <c r="Q651" s="225"/>
      <c r="R651" s="182" t="str">
        <f ca="1">IF(ISERROR($V651),"",OFFSET('Smelter Look-up'!$C$4,$V651-4,0)&amp;"")</f>
        <v/>
      </c>
      <c r="S651" s="181" t="str">
        <f t="shared" ca="1" si="75"/>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si="76"/>
        <v>0</v>
      </c>
      <c r="AB651" s="228" t="str">
        <f t="shared" si="77"/>
        <v/>
      </c>
    </row>
    <row r="652" spans="1:28" s="227" customFormat="1" ht="20.25">
      <c r="A652" s="181"/>
      <c r="B652" s="182"/>
      <c r="C652" s="186"/>
      <c r="D652" s="230"/>
      <c r="E652" s="182"/>
      <c r="F652" s="182"/>
      <c r="G652" s="182"/>
      <c r="H652" s="183"/>
      <c r="I652" s="184"/>
      <c r="J652" s="184"/>
      <c r="K652" s="224"/>
      <c r="L652" s="224"/>
      <c r="M652" s="224"/>
      <c r="N652" s="224"/>
      <c r="O652" s="224"/>
      <c r="P652" s="185"/>
      <c r="Q652" s="225"/>
      <c r="R652" s="182" t="str">
        <f ca="1">IF(ISERROR($V652),"",OFFSET('Smelter Look-up'!$C$4,$V652-4,0)&amp;"")</f>
        <v/>
      </c>
      <c r="S652" s="181" t="str">
        <f t="shared" ca="1" si="75"/>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si="76"/>
        <v>0</v>
      </c>
      <c r="AB652" s="228" t="str">
        <f t="shared" si="77"/>
        <v/>
      </c>
    </row>
    <row r="653" spans="1:28" s="227" customFormat="1" ht="20.25">
      <c r="A653" s="181"/>
      <c r="B653" s="182"/>
      <c r="C653" s="186"/>
      <c r="D653" s="230"/>
      <c r="E653" s="182"/>
      <c r="F653" s="182"/>
      <c r="G653" s="182"/>
      <c r="H653" s="183"/>
      <c r="I653" s="184"/>
      <c r="J653" s="184"/>
      <c r="K653" s="224"/>
      <c r="L653" s="224"/>
      <c r="M653" s="224"/>
      <c r="N653" s="224"/>
      <c r="O653" s="224"/>
      <c r="P653" s="185"/>
      <c r="Q653" s="225"/>
      <c r="R653" s="182" t="str">
        <f ca="1">IF(ISERROR($V653),"",OFFSET('Smelter Look-up'!$C$4,$V653-4,0)&amp;"")</f>
        <v/>
      </c>
      <c r="S653" s="181" t="str">
        <f t="shared" ca="1" si="75"/>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si="76"/>
        <v>0</v>
      </c>
      <c r="AB653" s="228" t="str">
        <f t="shared" si="77"/>
        <v/>
      </c>
    </row>
    <row r="654" spans="1:28" s="227" customFormat="1" ht="20.25">
      <c r="A654" s="181"/>
      <c r="B654" s="182"/>
      <c r="C654" s="186"/>
      <c r="D654" s="230"/>
      <c r="E654" s="182"/>
      <c r="F654" s="182"/>
      <c r="G654" s="182"/>
      <c r="H654" s="183"/>
      <c r="I654" s="184"/>
      <c r="J654" s="184"/>
      <c r="K654" s="224"/>
      <c r="L654" s="224"/>
      <c r="M654" s="224"/>
      <c r="N654" s="224"/>
      <c r="O654" s="224"/>
      <c r="P654" s="185"/>
      <c r="Q654" s="225"/>
      <c r="R654" s="182" t="str">
        <f ca="1">IF(ISERROR($V654),"",OFFSET('Smelter Look-up'!$C$4,$V654-4,0)&amp;"")</f>
        <v/>
      </c>
      <c r="S654" s="181" t="str">
        <f t="shared" ca="1" si="75"/>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si="76"/>
        <v>0</v>
      </c>
      <c r="AB654" s="228" t="str">
        <f t="shared" si="77"/>
        <v/>
      </c>
    </row>
    <row r="655" spans="1:28" s="227" customFormat="1" ht="20.25">
      <c r="A655" s="181"/>
      <c r="B655" s="182"/>
      <c r="C655" s="186"/>
      <c r="D655" s="230"/>
      <c r="E655" s="182"/>
      <c r="F655" s="182"/>
      <c r="G655" s="182"/>
      <c r="H655" s="183"/>
      <c r="I655" s="184"/>
      <c r="J655" s="184"/>
      <c r="K655" s="224"/>
      <c r="L655" s="224"/>
      <c r="M655" s="224"/>
      <c r="N655" s="224"/>
      <c r="O655" s="224"/>
      <c r="P655" s="185"/>
      <c r="Q655" s="225"/>
      <c r="R655" s="182" t="str">
        <f ca="1">IF(ISERROR($V655),"",OFFSET('Smelter Look-up'!$C$4,$V655-4,0)&amp;"")</f>
        <v/>
      </c>
      <c r="S655" s="181" t="str">
        <f t="shared" ca="1" si="75"/>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si="76"/>
        <v>0</v>
      </c>
      <c r="AB655" s="228" t="str">
        <f t="shared" si="77"/>
        <v/>
      </c>
    </row>
    <row r="656" spans="1:28" s="227" customFormat="1" ht="20.25">
      <c r="A656" s="181"/>
      <c r="B656" s="182"/>
      <c r="C656" s="186"/>
      <c r="D656" s="230"/>
      <c r="E656" s="182"/>
      <c r="F656" s="182"/>
      <c r="G656" s="182"/>
      <c r="H656" s="183"/>
      <c r="I656" s="184"/>
      <c r="J656" s="184"/>
      <c r="K656" s="224"/>
      <c r="L656" s="224"/>
      <c r="M656" s="224"/>
      <c r="N656" s="224"/>
      <c r="O656" s="224"/>
      <c r="P656" s="185"/>
      <c r="Q656" s="225"/>
      <c r="R656" s="182" t="str">
        <f ca="1">IF(ISERROR($V656),"",OFFSET('Smelter Look-up'!$C$4,$V656-4,0)&amp;"")</f>
        <v/>
      </c>
      <c r="S656" s="181" t="str">
        <f t="shared" ca="1" si="75"/>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si="76"/>
        <v>0</v>
      </c>
      <c r="AB656" s="228" t="str">
        <f t="shared" si="77"/>
        <v/>
      </c>
    </row>
    <row r="657" spans="1:28" s="227" customFormat="1" ht="20.25">
      <c r="A657" s="181"/>
      <c r="B657" s="182"/>
      <c r="C657" s="186"/>
      <c r="D657" s="230"/>
      <c r="E657" s="182"/>
      <c r="F657" s="182"/>
      <c r="G657" s="182"/>
      <c r="H657" s="183"/>
      <c r="I657" s="184"/>
      <c r="J657" s="184"/>
      <c r="K657" s="224"/>
      <c r="L657" s="224"/>
      <c r="M657" s="224"/>
      <c r="N657" s="224"/>
      <c r="O657" s="224"/>
      <c r="P657" s="185"/>
      <c r="Q657" s="225"/>
      <c r="R657" s="182" t="str">
        <f ca="1">IF(ISERROR($V657),"",OFFSET('Smelter Look-up'!$C$4,$V657-4,0)&amp;"")</f>
        <v/>
      </c>
      <c r="S657" s="181" t="str">
        <f t="shared" ca="1" si="75"/>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si="76"/>
        <v>0</v>
      </c>
      <c r="AB657" s="228" t="str">
        <f t="shared" si="77"/>
        <v/>
      </c>
    </row>
    <row r="658" spans="1:28" s="227" customFormat="1" ht="20.25">
      <c r="A658" s="181"/>
      <c r="B658" s="182"/>
      <c r="C658" s="186"/>
      <c r="D658" s="230"/>
      <c r="E658" s="182"/>
      <c r="F658" s="182"/>
      <c r="G658" s="182"/>
      <c r="H658" s="183"/>
      <c r="I658" s="184"/>
      <c r="J658" s="184"/>
      <c r="K658" s="224"/>
      <c r="L658" s="224"/>
      <c r="M658" s="224"/>
      <c r="N658" s="224"/>
      <c r="O658" s="224"/>
      <c r="P658" s="185"/>
      <c r="Q658" s="225"/>
      <c r="R658" s="182" t="str">
        <f ca="1">IF(ISERROR($V658),"",OFFSET('Smelter Look-up'!$C$4,$V658-4,0)&amp;"")</f>
        <v/>
      </c>
      <c r="S658" s="181" t="str">
        <f t="shared" ca="1" si="75"/>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si="76"/>
        <v>0</v>
      </c>
      <c r="AB658" s="228" t="str">
        <f t="shared" si="77"/>
        <v/>
      </c>
    </row>
    <row r="659" spans="1:28" s="227" customFormat="1" ht="20.25">
      <c r="A659" s="181"/>
      <c r="B659" s="182"/>
      <c r="C659" s="186"/>
      <c r="D659" s="230"/>
      <c r="E659" s="182"/>
      <c r="F659" s="182"/>
      <c r="G659" s="182"/>
      <c r="H659" s="183"/>
      <c r="I659" s="184"/>
      <c r="J659" s="184"/>
      <c r="K659" s="224"/>
      <c r="L659" s="224"/>
      <c r="M659" s="224"/>
      <c r="N659" s="224"/>
      <c r="O659" s="224"/>
      <c r="P659" s="185"/>
      <c r="Q659" s="225"/>
      <c r="R659" s="182" t="str">
        <f ca="1">IF(ISERROR($V659),"",OFFSET('Smelter Look-up'!$C$4,$V659-4,0)&amp;"")</f>
        <v/>
      </c>
      <c r="S659" s="181" t="str">
        <f t="shared" ca="1" si="75"/>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si="76"/>
        <v>0</v>
      </c>
      <c r="AB659" s="228" t="str">
        <f t="shared" si="77"/>
        <v/>
      </c>
    </row>
    <row r="660" spans="1:28" s="227" customFormat="1" ht="20.25">
      <c r="A660" s="181"/>
      <c r="B660" s="182"/>
      <c r="C660" s="186"/>
      <c r="D660" s="230"/>
      <c r="E660" s="182"/>
      <c r="F660" s="182"/>
      <c r="G660" s="182"/>
      <c r="H660" s="183"/>
      <c r="I660" s="184"/>
      <c r="J660" s="184"/>
      <c r="K660" s="224"/>
      <c r="L660" s="224"/>
      <c r="M660" s="224"/>
      <c r="N660" s="224"/>
      <c r="O660" s="224"/>
      <c r="P660" s="185"/>
      <c r="Q660" s="225"/>
      <c r="R660" s="182" t="str">
        <f ca="1">IF(ISERROR($V660),"",OFFSET('Smelter Look-up'!$C$4,$V660-4,0)&amp;"")</f>
        <v/>
      </c>
      <c r="S660" s="181" t="str">
        <f t="shared" ca="1" si="75"/>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si="76"/>
        <v>0</v>
      </c>
      <c r="AB660" s="228" t="str">
        <f t="shared" si="77"/>
        <v/>
      </c>
    </row>
    <row r="661" spans="1:28" s="227" customFormat="1" ht="20.25">
      <c r="A661" s="181"/>
      <c r="B661" s="182"/>
      <c r="C661" s="186"/>
      <c r="D661" s="230"/>
      <c r="E661" s="182"/>
      <c r="F661" s="182"/>
      <c r="G661" s="182"/>
      <c r="H661" s="183"/>
      <c r="I661" s="184"/>
      <c r="J661" s="184"/>
      <c r="K661" s="224"/>
      <c r="L661" s="224"/>
      <c r="M661" s="224"/>
      <c r="N661" s="224"/>
      <c r="O661" s="224"/>
      <c r="P661" s="185"/>
      <c r="Q661" s="225"/>
      <c r="R661" s="182" t="str">
        <f ca="1">IF(ISERROR($V661),"",OFFSET('Smelter Look-up'!$C$4,$V661-4,0)&amp;"")</f>
        <v/>
      </c>
      <c r="S661" s="181" t="str">
        <f t="shared" ca="1" si="75"/>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si="76"/>
        <v>0</v>
      </c>
      <c r="AB661" s="228" t="str">
        <f t="shared" si="77"/>
        <v/>
      </c>
    </row>
    <row r="662" spans="1:28" s="227" customFormat="1" ht="20.25">
      <c r="A662" s="181"/>
      <c r="B662" s="182"/>
      <c r="C662" s="186"/>
      <c r="D662" s="230"/>
      <c r="E662" s="182"/>
      <c r="F662" s="182"/>
      <c r="G662" s="182"/>
      <c r="H662" s="183"/>
      <c r="I662" s="184"/>
      <c r="J662" s="184"/>
      <c r="K662" s="224"/>
      <c r="L662" s="224"/>
      <c r="M662" s="224"/>
      <c r="N662" s="224"/>
      <c r="O662" s="224"/>
      <c r="P662" s="185"/>
      <c r="Q662" s="225"/>
      <c r="R662" s="182" t="str">
        <f ca="1">IF(ISERROR($V662),"",OFFSET('Smelter Look-up'!$C$4,$V662-4,0)&amp;"")</f>
        <v/>
      </c>
      <c r="S662" s="181" t="str">
        <f t="shared" ca="1" si="75"/>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si="76"/>
        <v>0</v>
      </c>
      <c r="AB662" s="228" t="str">
        <f t="shared" si="77"/>
        <v/>
      </c>
    </row>
    <row r="663" spans="1:28" s="227" customFormat="1" ht="20.25">
      <c r="A663" s="181"/>
      <c r="B663" s="182"/>
      <c r="C663" s="186"/>
      <c r="D663" s="230"/>
      <c r="E663" s="182"/>
      <c r="F663" s="182"/>
      <c r="G663" s="182"/>
      <c r="H663" s="183"/>
      <c r="I663" s="184"/>
      <c r="J663" s="184"/>
      <c r="K663" s="224"/>
      <c r="L663" s="224"/>
      <c r="M663" s="224"/>
      <c r="N663" s="224"/>
      <c r="O663" s="224"/>
      <c r="P663" s="185"/>
      <c r="Q663" s="225"/>
      <c r="R663" s="182" t="str">
        <f ca="1">IF(ISERROR($V663),"",OFFSET('Smelter Look-up'!$C$4,$V663-4,0)&amp;"")</f>
        <v/>
      </c>
      <c r="S663" s="181" t="str">
        <f t="shared" ca="1" si="75"/>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si="76"/>
        <v>0</v>
      </c>
      <c r="AB663" s="228" t="str">
        <f t="shared" si="77"/>
        <v/>
      </c>
    </row>
    <row r="664" spans="1:28" s="227" customFormat="1" ht="20.25">
      <c r="A664" s="181"/>
      <c r="B664" s="182"/>
      <c r="C664" s="186"/>
      <c r="D664" s="230"/>
      <c r="E664" s="182"/>
      <c r="F664" s="182"/>
      <c r="G664" s="182"/>
      <c r="H664" s="183"/>
      <c r="I664" s="184"/>
      <c r="J664" s="184"/>
      <c r="K664" s="224"/>
      <c r="L664" s="224"/>
      <c r="M664" s="224"/>
      <c r="N664" s="224"/>
      <c r="O664" s="224"/>
      <c r="P664" s="185"/>
      <c r="Q664" s="225"/>
      <c r="R664" s="182" t="str">
        <f ca="1">IF(ISERROR($V664),"",OFFSET('Smelter Look-up'!$C$4,$V664-4,0)&amp;"")</f>
        <v/>
      </c>
      <c r="S664" s="181" t="str">
        <f t="shared" ca="1" si="75"/>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si="76"/>
        <v>0</v>
      </c>
      <c r="AB664" s="228" t="str">
        <f t="shared" si="77"/>
        <v/>
      </c>
    </row>
    <row r="665" spans="1:28" s="227" customFormat="1" ht="20.25">
      <c r="A665" s="181"/>
      <c r="B665" s="182"/>
      <c r="C665" s="186"/>
      <c r="D665" s="230"/>
      <c r="E665" s="182"/>
      <c r="F665" s="182"/>
      <c r="G665" s="182"/>
      <c r="H665" s="183"/>
      <c r="I665" s="184"/>
      <c r="J665" s="184"/>
      <c r="K665" s="224"/>
      <c r="L665" s="224"/>
      <c r="M665" s="224"/>
      <c r="N665" s="224"/>
      <c r="O665" s="224"/>
      <c r="P665" s="185"/>
      <c r="Q665" s="225"/>
      <c r="R665" s="182" t="str">
        <f ca="1">IF(ISERROR($V665),"",OFFSET('Smelter Look-up'!$C$4,$V665-4,0)&amp;"")</f>
        <v/>
      </c>
      <c r="S665" s="181" t="str">
        <f t="shared" ca="1" si="75"/>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si="76"/>
        <v>0</v>
      </c>
      <c r="AB665" s="228" t="str">
        <f t="shared" si="77"/>
        <v/>
      </c>
    </row>
    <row r="666" spans="1:28" s="227" customFormat="1" ht="20.25">
      <c r="A666" s="181"/>
      <c r="B666" s="182"/>
      <c r="C666" s="186"/>
      <c r="D666" s="230"/>
      <c r="E666" s="182"/>
      <c r="F666" s="182"/>
      <c r="G666" s="182"/>
      <c r="H666" s="183"/>
      <c r="I666" s="184"/>
      <c r="J666" s="184"/>
      <c r="K666" s="224"/>
      <c r="L666" s="224"/>
      <c r="M666" s="224"/>
      <c r="N666" s="224"/>
      <c r="O666" s="224"/>
      <c r="P666" s="185"/>
      <c r="Q666" s="225"/>
      <c r="R666" s="182" t="str">
        <f ca="1">IF(ISERROR($V666),"",OFFSET('Smelter Look-up'!$C$4,$V666-4,0)&amp;"")</f>
        <v/>
      </c>
      <c r="S666" s="181" t="str">
        <f t="shared" ca="1" si="75"/>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si="76"/>
        <v>0</v>
      </c>
      <c r="AB666" s="228" t="str">
        <f t="shared" si="77"/>
        <v/>
      </c>
    </row>
    <row r="667" spans="1:28" s="227" customFormat="1" ht="20.25">
      <c r="A667" s="181"/>
      <c r="B667" s="182"/>
      <c r="C667" s="186"/>
      <c r="D667" s="230"/>
      <c r="E667" s="182"/>
      <c r="F667" s="182"/>
      <c r="G667" s="182"/>
      <c r="H667" s="183"/>
      <c r="I667" s="184"/>
      <c r="J667" s="184"/>
      <c r="K667" s="224"/>
      <c r="L667" s="224"/>
      <c r="M667" s="224"/>
      <c r="N667" s="224"/>
      <c r="O667" s="224"/>
      <c r="P667" s="185"/>
      <c r="Q667" s="225"/>
      <c r="R667" s="182" t="str">
        <f ca="1">IF(ISERROR($V667),"",OFFSET('Smelter Look-up'!$C$4,$V667-4,0)&amp;"")</f>
        <v/>
      </c>
      <c r="S667" s="181" t="str">
        <f t="shared" ca="1" si="75"/>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si="76"/>
        <v>0</v>
      </c>
      <c r="AB667" s="228" t="str">
        <f t="shared" si="77"/>
        <v/>
      </c>
    </row>
    <row r="668" spans="1:28" s="227" customFormat="1" ht="20.25">
      <c r="A668" s="181"/>
      <c r="B668" s="182"/>
      <c r="C668" s="186"/>
      <c r="D668" s="230"/>
      <c r="E668" s="182"/>
      <c r="F668" s="182"/>
      <c r="G668" s="182"/>
      <c r="H668" s="183"/>
      <c r="I668" s="184"/>
      <c r="J668" s="184"/>
      <c r="K668" s="224"/>
      <c r="L668" s="224"/>
      <c r="M668" s="224"/>
      <c r="N668" s="224"/>
      <c r="O668" s="224"/>
      <c r="P668" s="185"/>
      <c r="Q668" s="225"/>
      <c r="R668" s="182" t="str">
        <f ca="1">IF(ISERROR($V668),"",OFFSET('Smelter Look-up'!$C$4,$V668-4,0)&amp;"")</f>
        <v/>
      </c>
      <c r="S668" s="181" t="str">
        <f t="shared" ref="S668" ca="1" si="78">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 si="79">IF(AND(C668="Smelter not listed",OR(LEN(D668)=0,LEN(E668)=0)),1,0)</f>
        <v>0</v>
      </c>
      <c r="AB668" s="228" t="str">
        <f t="shared" ref="AB668" si="80">B668&amp;C668</f>
        <v/>
      </c>
    </row>
    <row r="669" spans="1:28" s="227" customFormat="1" ht="20.25">
      <c r="A669" s="181"/>
      <c r="B669" s="182"/>
      <c r="C669" s="186"/>
      <c r="D669" s="230"/>
      <c r="E669" s="182"/>
      <c r="F669" s="182"/>
      <c r="G669" s="182"/>
      <c r="H669" s="183"/>
      <c r="I669" s="184"/>
      <c r="J669" s="184"/>
      <c r="K669" s="224"/>
      <c r="L669" s="224"/>
      <c r="M669" s="224"/>
      <c r="N669" s="224"/>
      <c r="O669" s="224"/>
      <c r="P669" s="185"/>
      <c r="Q669" s="225"/>
      <c r="R669" s="182" t="str">
        <f ca="1">IF(ISERROR($V669),"",OFFSET('Smelter Look-up'!$C$4,$V669-4,0)&amp;"")</f>
        <v/>
      </c>
      <c r="S669" s="181" t="str">
        <f t="shared" ref="S669:S700" ca="1" si="81">IF(B669="","",IF(ISERROR(MATCH($E669,CL,0)),"Unknown",INDIRECT("'C'!$A$"&amp;MATCH($E669,CL,0)+1)))</f>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ref="X669:X700" si="82">IF(AND(C669="Smelter not listed",OR(LEN(D669)=0,LEN(E669)=0)),1,0)</f>
        <v>0</v>
      </c>
      <c r="AB669" s="228" t="str">
        <f t="shared" ref="AB669:AB700" si="83">B669&amp;C669</f>
        <v/>
      </c>
    </row>
    <row r="670" spans="1:28" s="227" customFormat="1" ht="20.25">
      <c r="A670" s="181"/>
      <c r="B670" s="182"/>
      <c r="C670" s="186"/>
      <c r="D670" s="230"/>
      <c r="E670" s="182"/>
      <c r="F670" s="182"/>
      <c r="G670" s="182"/>
      <c r="H670" s="183"/>
      <c r="I670" s="184"/>
      <c r="J670" s="184"/>
      <c r="K670" s="224"/>
      <c r="L670" s="224"/>
      <c r="M670" s="224"/>
      <c r="N670" s="224"/>
      <c r="O670" s="224"/>
      <c r="P670" s="185"/>
      <c r="Q670" s="225"/>
      <c r="R670" s="182" t="str">
        <f ca="1">IF(ISERROR($V670),"",OFFSET('Smelter Look-up'!$C$4,$V670-4,0)&amp;"")</f>
        <v/>
      </c>
      <c r="S670" s="181" t="str">
        <f t="shared" ca="1" si="81"/>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si="82"/>
        <v>0</v>
      </c>
      <c r="AB670" s="228" t="str">
        <f t="shared" si="83"/>
        <v/>
      </c>
    </row>
    <row r="671" spans="1:28" s="227" customFormat="1" ht="20.25">
      <c r="A671" s="181"/>
      <c r="B671" s="182"/>
      <c r="C671" s="186"/>
      <c r="D671" s="230"/>
      <c r="E671" s="182"/>
      <c r="F671" s="182"/>
      <c r="G671" s="182"/>
      <c r="H671" s="183"/>
      <c r="I671" s="184"/>
      <c r="J671" s="184"/>
      <c r="K671" s="224"/>
      <c r="L671" s="224"/>
      <c r="M671" s="224"/>
      <c r="N671" s="224"/>
      <c r="O671" s="224"/>
      <c r="P671" s="185"/>
      <c r="Q671" s="225"/>
      <c r="R671" s="182" t="str">
        <f ca="1">IF(ISERROR($V671),"",OFFSET('Smelter Look-up'!$C$4,$V671-4,0)&amp;"")</f>
        <v/>
      </c>
      <c r="S671" s="181" t="str">
        <f t="shared" ca="1" si="81"/>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si="82"/>
        <v>0</v>
      </c>
      <c r="AB671" s="228" t="str">
        <f t="shared" si="83"/>
        <v/>
      </c>
    </row>
    <row r="672" spans="1:28" s="227" customFormat="1" ht="20.25">
      <c r="A672" s="181"/>
      <c r="B672" s="182"/>
      <c r="C672" s="186"/>
      <c r="D672" s="230"/>
      <c r="E672" s="182"/>
      <c r="F672" s="182"/>
      <c r="G672" s="182"/>
      <c r="H672" s="183"/>
      <c r="I672" s="184"/>
      <c r="J672" s="184"/>
      <c r="K672" s="224"/>
      <c r="L672" s="224"/>
      <c r="M672" s="224"/>
      <c r="N672" s="224"/>
      <c r="O672" s="224"/>
      <c r="P672" s="185"/>
      <c r="Q672" s="225"/>
      <c r="R672" s="182" t="str">
        <f ca="1">IF(ISERROR($V672),"",OFFSET('Smelter Look-up'!$C$4,$V672-4,0)&amp;"")</f>
        <v/>
      </c>
      <c r="S672" s="181" t="str">
        <f t="shared" ca="1" si="81"/>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si="82"/>
        <v>0</v>
      </c>
      <c r="AB672" s="228" t="str">
        <f t="shared" si="83"/>
        <v/>
      </c>
    </row>
    <row r="673" spans="1:28" s="227" customFormat="1" ht="20.25">
      <c r="A673" s="181"/>
      <c r="B673" s="182"/>
      <c r="C673" s="186"/>
      <c r="D673" s="230"/>
      <c r="E673" s="182"/>
      <c r="F673" s="182"/>
      <c r="G673" s="182"/>
      <c r="H673" s="183"/>
      <c r="I673" s="184"/>
      <c r="J673" s="184"/>
      <c r="K673" s="224"/>
      <c r="L673" s="224"/>
      <c r="M673" s="224"/>
      <c r="N673" s="224"/>
      <c r="O673" s="224"/>
      <c r="P673" s="185"/>
      <c r="Q673" s="225"/>
      <c r="R673" s="182" t="str">
        <f ca="1">IF(ISERROR($V673),"",OFFSET('Smelter Look-up'!$C$4,$V673-4,0)&amp;"")</f>
        <v/>
      </c>
      <c r="S673" s="181" t="str">
        <f t="shared" ca="1" si="81"/>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si="82"/>
        <v>0</v>
      </c>
      <c r="AB673" s="228" t="str">
        <f t="shared" si="83"/>
        <v/>
      </c>
    </row>
    <row r="674" spans="1:28" s="227" customFormat="1" ht="20.25">
      <c r="A674" s="181"/>
      <c r="B674" s="182"/>
      <c r="C674" s="186"/>
      <c r="D674" s="230"/>
      <c r="E674" s="182"/>
      <c r="F674" s="182"/>
      <c r="G674" s="182"/>
      <c r="H674" s="183"/>
      <c r="I674" s="184"/>
      <c r="J674" s="184"/>
      <c r="K674" s="224"/>
      <c r="L674" s="224"/>
      <c r="M674" s="224"/>
      <c r="N674" s="224"/>
      <c r="O674" s="224"/>
      <c r="P674" s="185"/>
      <c r="Q674" s="225"/>
      <c r="R674" s="182" t="str">
        <f ca="1">IF(ISERROR($V674),"",OFFSET('Smelter Look-up'!$C$4,$V674-4,0)&amp;"")</f>
        <v/>
      </c>
      <c r="S674" s="181" t="str">
        <f t="shared" ca="1" si="81"/>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si="82"/>
        <v>0</v>
      </c>
      <c r="AB674" s="228" t="str">
        <f t="shared" si="83"/>
        <v/>
      </c>
    </row>
    <row r="675" spans="1:28" s="227" customFormat="1" ht="20.25">
      <c r="A675" s="181"/>
      <c r="B675" s="182"/>
      <c r="C675" s="186"/>
      <c r="D675" s="230"/>
      <c r="E675" s="182"/>
      <c r="F675" s="182"/>
      <c r="G675" s="182"/>
      <c r="H675" s="183"/>
      <c r="I675" s="184"/>
      <c r="J675" s="184"/>
      <c r="K675" s="224"/>
      <c r="L675" s="224"/>
      <c r="M675" s="224"/>
      <c r="N675" s="224"/>
      <c r="O675" s="224"/>
      <c r="P675" s="185"/>
      <c r="Q675" s="225"/>
      <c r="R675" s="182" t="str">
        <f ca="1">IF(ISERROR($V675),"",OFFSET('Smelter Look-up'!$C$4,$V675-4,0)&amp;"")</f>
        <v/>
      </c>
      <c r="S675" s="181" t="str">
        <f t="shared" ca="1" si="81"/>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si="82"/>
        <v>0</v>
      </c>
      <c r="AB675" s="228" t="str">
        <f t="shared" si="83"/>
        <v/>
      </c>
    </row>
    <row r="676" spans="1:28" s="227" customFormat="1" ht="20.25">
      <c r="A676" s="181"/>
      <c r="B676" s="182"/>
      <c r="C676" s="186"/>
      <c r="D676" s="230"/>
      <c r="E676" s="182"/>
      <c r="F676" s="182"/>
      <c r="G676" s="182"/>
      <c r="H676" s="183"/>
      <c r="I676" s="184"/>
      <c r="J676" s="184"/>
      <c r="K676" s="224"/>
      <c r="L676" s="224"/>
      <c r="M676" s="224"/>
      <c r="N676" s="224"/>
      <c r="O676" s="224"/>
      <c r="P676" s="185"/>
      <c r="Q676" s="225"/>
      <c r="R676" s="182" t="str">
        <f ca="1">IF(ISERROR($V676),"",OFFSET('Smelter Look-up'!$C$4,$V676-4,0)&amp;"")</f>
        <v/>
      </c>
      <c r="S676" s="181" t="str">
        <f t="shared" ca="1" si="81"/>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si="82"/>
        <v>0</v>
      </c>
      <c r="AB676" s="228" t="str">
        <f t="shared" si="83"/>
        <v/>
      </c>
    </row>
    <row r="677" spans="1:28" s="227" customFormat="1" ht="20.25">
      <c r="A677" s="181"/>
      <c r="B677" s="182"/>
      <c r="C677" s="186"/>
      <c r="D677" s="230"/>
      <c r="E677" s="182"/>
      <c r="F677" s="182"/>
      <c r="G677" s="182"/>
      <c r="H677" s="183"/>
      <c r="I677" s="184"/>
      <c r="J677" s="184"/>
      <c r="K677" s="224"/>
      <c r="L677" s="224"/>
      <c r="M677" s="224"/>
      <c r="N677" s="224"/>
      <c r="O677" s="224"/>
      <c r="P677" s="185"/>
      <c r="Q677" s="225"/>
      <c r="R677" s="182" t="str">
        <f ca="1">IF(ISERROR($V677),"",OFFSET('Smelter Look-up'!$C$4,$V677-4,0)&amp;"")</f>
        <v/>
      </c>
      <c r="S677" s="181" t="str">
        <f t="shared" ca="1" si="81"/>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si="82"/>
        <v>0</v>
      </c>
      <c r="AB677" s="228" t="str">
        <f t="shared" si="83"/>
        <v/>
      </c>
    </row>
    <row r="678" spans="1:28" s="227" customFormat="1" ht="20.25">
      <c r="A678" s="181"/>
      <c r="B678" s="182"/>
      <c r="C678" s="186"/>
      <c r="D678" s="230"/>
      <c r="E678" s="182"/>
      <c r="F678" s="182"/>
      <c r="G678" s="182"/>
      <c r="H678" s="183"/>
      <c r="I678" s="184"/>
      <c r="J678" s="184"/>
      <c r="K678" s="224"/>
      <c r="L678" s="224"/>
      <c r="M678" s="224"/>
      <c r="N678" s="224"/>
      <c r="O678" s="224"/>
      <c r="P678" s="185"/>
      <c r="Q678" s="225"/>
      <c r="R678" s="182" t="str">
        <f ca="1">IF(ISERROR($V678),"",OFFSET('Smelter Look-up'!$C$4,$V678-4,0)&amp;"")</f>
        <v/>
      </c>
      <c r="S678" s="181" t="str">
        <f t="shared" ca="1" si="81"/>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si="82"/>
        <v>0</v>
      </c>
      <c r="AB678" s="228" t="str">
        <f t="shared" si="83"/>
        <v/>
      </c>
    </row>
    <row r="679" spans="1:28" s="227" customFormat="1" ht="20.25">
      <c r="A679" s="181"/>
      <c r="B679" s="182"/>
      <c r="C679" s="186"/>
      <c r="D679" s="230"/>
      <c r="E679" s="182"/>
      <c r="F679" s="182"/>
      <c r="G679" s="182"/>
      <c r="H679" s="183"/>
      <c r="I679" s="184"/>
      <c r="J679" s="184"/>
      <c r="K679" s="224"/>
      <c r="L679" s="224"/>
      <c r="M679" s="224"/>
      <c r="N679" s="224"/>
      <c r="O679" s="224"/>
      <c r="P679" s="185"/>
      <c r="Q679" s="225"/>
      <c r="R679" s="182" t="str">
        <f ca="1">IF(ISERROR($V679),"",OFFSET('Smelter Look-up'!$C$4,$V679-4,0)&amp;"")</f>
        <v/>
      </c>
      <c r="S679" s="181" t="str">
        <f t="shared" ca="1" si="81"/>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si="82"/>
        <v>0</v>
      </c>
      <c r="AB679" s="228" t="str">
        <f t="shared" si="83"/>
        <v/>
      </c>
    </row>
    <row r="680" spans="1:28" s="227" customFormat="1" ht="20.25">
      <c r="A680" s="181"/>
      <c r="B680" s="182"/>
      <c r="C680" s="186"/>
      <c r="D680" s="230"/>
      <c r="E680" s="182"/>
      <c r="F680" s="182"/>
      <c r="G680" s="182"/>
      <c r="H680" s="183"/>
      <c r="I680" s="184"/>
      <c r="J680" s="184"/>
      <c r="K680" s="224"/>
      <c r="L680" s="224"/>
      <c r="M680" s="224"/>
      <c r="N680" s="224"/>
      <c r="O680" s="224"/>
      <c r="P680" s="185"/>
      <c r="Q680" s="225"/>
      <c r="R680" s="182" t="str">
        <f ca="1">IF(ISERROR($V680),"",OFFSET('Smelter Look-up'!$C$4,$V680-4,0)&amp;"")</f>
        <v/>
      </c>
      <c r="S680" s="181" t="str">
        <f t="shared" ca="1" si="81"/>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si="82"/>
        <v>0</v>
      </c>
      <c r="AB680" s="228" t="str">
        <f t="shared" si="83"/>
        <v/>
      </c>
    </row>
    <row r="681" spans="1:28" s="227" customFormat="1" ht="20.25">
      <c r="A681" s="181"/>
      <c r="B681" s="182"/>
      <c r="C681" s="186"/>
      <c r="D681" s="230"/>
      <c r="E681" s="182"/>
      <c r="F681" s="182"/>
      <c r="G681" s="182"/>
      <c r="H681" s="183"/>
      <c r="I681" s="184"/>
      <c r="J681" s="184"/>
      <c r="K681" s="224"/>
      <c r="L681" s="224"/>
      <c r="M681" s="224"/>
      <c r="N681" s="224"/>
      <c r="O681" s="224"/>
      <c r="P681" s="185"/>
      <c r="Q681" s="225"/>
      <c r="R681" s="182" t="str">
        <f ca="1">IF(ISERROR($V681),"",OFFSET('Smelter Look-up'!$C$4,$V681-4,0)&amp;"")</f>
        <v/>
      </c>
      <c r="S681" s="181" t="str">
        <f t="shared" ca="1" si="81"/>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si="82"/>
        <v>0</v>
      </c>
      <c r="AB681" s="228" t="str">
        <f t="shared" si="83"/>
        <v/>
      </c>
    </row>
    <row r="682" spans="1:28" s="227" customFormat="1" ht="20.25">
      <c r="A682" s="181"/>
      <c r="B682" s="182"/>
      <c r="C682" s="186"/>
      <c r="D682" s="230"/>
      <c r="E682" s="182"/>
      <c r="F682" s="182"/>
      <c r="G682" s="182"/>
      <c r="H682" s="183"/>
      <c r="I682" s="184"/>
      <c r="J682" s="184"/>
      <c r="K682" s="224"/>
      <c r="L682" s="224"/>
      <c r="M682" s="224"/>
      <c r="N682" s="224"/>
      <c r="O682" s="224"/>
      <c r="P682" s="185"/>
      <c r="Q682" s="225"/>
      <c r="R682" s="182" t="str">
        <f ca="1">IF(ISERROR($V682),"",OFFSET('Smelter Look-up'!$C$4,$V682-4,0)&amp;"")</f>
        <v/>
      </c>
      <c r="S682" s="181" t="str">
        <f t="shared" ca="1" si="81"/>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si="82"/>
        <v>0</v>
      </c>
      <c r="AB682" s="228" t="str">
        <f t="shared" si="83"/>
        <v/>
      </c>
    </row>
    <row r="683" spans="1:28" s="227" customFormat="1" ht="20.25">
      <c r="A683" s="181"/>
      <c r="B683" s="182"/>
      <c r="C683" s="186"/>
      <c r="D683" s="230"/>
      <c r="E683" s="182"/>
      <c r="F683" s="182"/>
      <c r="G683" s="182"/>
      <c r="H683" s="183"/>
      <c r="I683" s="184"/>
      <c r="J683" s="184"/>
      <c r="K683" s="224"/>
      <c r="L683" s="224"/>
      <c r="M683" s="224"/>
      <c r="N683" s="224"/>
      <c r="O683" s="224"/>
      <c r="P683" s="185"/>
      <c r="Q683" s="225"/>
      <c r="R683" s="182" t="str">
        <f ca="1">IF(ISERROR($V683),"",OFFSET('Smelter Look-up'!$C$4,$V683-4,0)&amp;"")</f>
        <v/>
      </c>
      <c r="S683" s="181" t="str">
        <f t="shared" ca="1" si="81"/>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si="82"/>
        <v>0</v>
      </c>
      <c r="AB683" s="228" t="str">
        <f t="shared" si="83"/>
        <v/>
      </c>
    </row>
    <row r="684" spans="1:28" s="227" customFormat="1" ht="20.25">
      <c r="A684" s="181"/>
      <c r="B684" s="182"/>
      <c r="C684" s="186"/>
      <c r="D684" s="230"/>
      <c r="E684" s="182"/>
      <c r="F684" s="182"/>
      <c r="G684" s="182"/>
      <c r="H684" s="183"/>
      <c r="I684" s="184"/>
      <c r="J684" s="184"/>
      <c r="K684" s="224"/>
      <c r="L684" s="224"/>
      <c r="M684" s="224"/>
      <c r="N684" s="224"/>
      <c r="O684" s="224"/>
      <c r="P684" s="185"/>
      <c r="Q684" s="225"/>
      <c r="R684" s="182" t="str">
        <f ca="1">IF(ISERROR($V684),"",OFFSET('Smelter Look-up'!$C$4,$V684-4,0)&amp;"")</f>
        <v/>
      </c>
      <c r="S684" s="181" t="str">
        <f t="shared" ca="1" si="81"/>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si="82"/>
        <v>0</v>
      </c>
      <c r="AB684" s="228" t="str">
        <f t="shared" si="83"/>
        <v/>
      </c>
    </row>
    <row r="685" spans="1:28" s="227" customFormat="1" ht="20.25">
      <c r="A685" s="181"/>
      <c r="B685" s="182"/>
      <c r="C685" s="186"/>
      <c r="D685" s="230"/>
      <c r="E685" s="182"/>
      <c r="F685" s="182"/>
      <c r="G685" s="182"/>
      <c r="H685" s="183"/>
      <c r="I685" s="184"/>
      <c r="J685" s="184"/>
      <c r="K685" s="224"/>
      <c r="L685" s="224"/>
      <c r="M685" s="224"/>
      <c r="N685" s="224"/>
      <c r="O685" s="224"/>
      <c r="P685" s="185"/>
      <c r="Q685" s="225"/>
      <c r="R685" s="182" t="str">
        <f ca="1">IF(ISERROR($V685),"",OFFSET('Smelter Look-up'!$C$4,$V685-4,0)&amp;"")</f>
        <v/>
      </c>
      <c r="S685" s="181" t="str">
        <f t="shared" ca="1" si="81"/>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si="82"/>
        <v>0</v>
      </c>
      <c r="AB685" s="228" t="str">
        <f t="shared" si="83"/>
        <v/>
      </c>
    </row>
    <row r="686" spans="1:28" s="227" customFormat="1" ht="20.25">
      <c r="A686" s="181"/>
      <c r="B686" s="182"/>
      <c r="C686" s="186"/>
      <c r="D686" s="230"/>
      <c r="E686" s="182"/>
      <c r="F686" s="182"/>
      <c r="G686" s="182"/>
      <c r="H686" s="183"/>
      <c r="I686" s="184"/>
      <c r="J686" s="184"/>
      <c r="K686" s="224"/>
      <c r="L686" s="224"/>
      <c r="M686" s="224"/>
      <c r="N686" s="224"/>
      <c r="O686" s="224"/>
      <c r="P686" s="185"/>
      <c r="Q686" s="225"/>
      <c r="R686" s="182" t="str">
        <f ca="1">IF(ISERROR($V686),"",OFFSET('Smelter Look-up'!$C$4,$V686-4,0)&amp;"")</f>
        <v/>
      </c>
      <c r="S686" s="181" t="str">
        <f t="shared" ca="1" si="81"/>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si="82"/>
        <v>0</v>
      </c>
      <c r="AB686" s="228" t="str">
        <f t="shared" si="83"/>
        <v/>
      </c>
    </row>
    <row r="687" spans="1:28" s="227" customFormat="1" ht="20.25">
      <c r="A687" s="181"/>
      <c r="B687" s="182"/>
      <c r="C687" s="186"/>
      <c r="D687" s="230"/>
      <c r="E687" s="182"/>
      <c r="F687" s="182"/>
      <c r="G687" s="182"/>
      <c r="H687" s="183"/>
      <c r="I687" s="184"/>
      <c r="J687" s="184"/>
      <c r="K687" s="224"/>
      <c r="L687" s="224"/>
      <c r="M687" s="224"/>
      <c r="N687" s="224"/>
      <c r="O687" s="224"/>
      <c r="P687" s="185"/>
      <c r="Q687" s="225"/>
      <c r="R687" s="182" t="str">
        <f ca="1">IF(ISERROR($V687),"",OFFSET('Smelter Look-up'!$C$4,$V687-4,0)&amp;"")</f>
        <v/>
      </c>
      <c r="S687" s="181" t="str">
        <f t="shared" ca="1" si="81"/>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si="82"/>
        <v>0</v>
      </c>
      <c r="AB687" s="228" t="str">
        <f t="shared" si="83"/>
        <v/>
      </c>
    </row>
    <row r="688" spans="1:28" s="227" customFormat="1" ht="20.25">
      <c r="A688" s="181"/>
      <c r="B688" s="182"/>
      <c r="C688" s="186"/>
      <c r="D688" s="230"/>
      <c r="E688" s="182"/>
      <c r="F688" s="182"/>
      <c r="G688" s="182"/>
      <c r="H688" s="183"/>
      <c r="I688" s="184"/>
      <c r="J688" s="184"/>
      <c r="K688" s="224"/>
      <c r="L688" s="224"/>
      <c r="M688" s="224"/>
      <c r="N688" s="224"/>
      <c r="O688" s="224"/>
      <c r="P688" s="185"/>
      <c r="Q688" s="225"/>
      <c r="R688" s="182" t="str">
        <f ca="1">IF(ISERROR($V688),"",OFFSET('Smelter Look-up'!$C$4,$V688-4,0)&amp;"")</f>
        <v/>
      </c>
      <c r="S688" s="181" t="str">
        <f t="shared" ca="1" si="81"/>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si="82"/>
        <v>0</v>
      </c>
      <c r="AB688" s="228" t="str">
        <f t="shared" si="83"/>
        <v/>
      </c>
    </row>
    <row r="689" spans="1:28" s="227" customFormat="1" ht="20.25">
      <c r="A689" s="181"/>
      <c r="B689" s="182"/>
      <c r="C689" s="186"/>
      <c r="D689" s="230"/>
      <c r="E689" s="182"/>
      <c r="F689" s="182"/>
      <c r="G689" s="182"/>
      <c r="H689" s="183"/>
      <c r="I689" s="184"/>
      <c r="J689" s="184"/>
      <c r="K689" s="224"/>
      <c r="L689" s="224"/>
      <c r="M689" s="224"/>
      <c r="N689" s="224"/>
      <c r="O689" s="224"/>
      <c r="P689" s="185"/>
      <c r="Q689" s="225"/>
      <c r="R689" s="182" t="str">
        <f ca="1">IF(ISERROR($V689),"",OFFSET('Smelter Look-up'!$C$4,$V689-4,0)&amp;"")</f>
        <v/>
      </c>
      <c r="S689" s="181" t="str">
        <f t="shared" ca="1" si="81"/>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si="82"/>
        <v>0</v>
      </c>
      <c r="AB689" s="228" t="str">
        <f t="shared" si="83"/>
        <v/>
      </c>
    </row>
    <row r="690" spans="1:28" s="227" customFormat="1" ht="20.25">
      <c r="A690" s="181"/>
      <c r="B690" s="182"/>
      <c r="C690" s="186"/>
      <c r="D690" s="230"/>
      <c r="E690" s="182"/>
      <c r="F690" s="182"/>
      <c r="G690" s="182"/>
      <c r="H690" s="183"/>
      <c r="I690" s="184"/>
      <c r="J690" s="184"/>
      <c r="K690" s="224"/>
      <c r="L690" s="224"/>
      <c r="M690" s="224"/>
      <c r="N690" s="224"/>
      <c r="O690" s="224"/>
      <c r="P690" s="185"/>
      <c r="Q690" s="225"/>
      <c r="R690" s="182" t="str">
        <f ca="1">IF(ISERROR($V690),"",OFFSET('Smelter Look-up'!$C$4,$V690-4,0)&amp;"")</f>
        <v/>
      </c>
      <c r="S690" s="181" t="str">
        <f t="shared" ca="1" si="81"/>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si="82"/>
        <v>0</v>
      </c>
      <c r="AB690" s="228" t="str">
        <f t="shared" si="83"/>
        <v/>
      </c>
    </row>
    <row r="691" spans="1:28" s="227" customFormat="1" ht="20.25">
      <c r="A691" s="181"/>
      <c r="B691" s="182"/>
      <c r="C691" s="186"/>
      <c r="D691" s="230"/>
      <c r="E691" s="182"/>
      <c r="F691" s="182"/>
      <c r="G691" s="182"/>
      <c r="H691" s="183"/>
      <c r="I691" s="184"/>
      <c r="J691" s="184"/>
      <c r="K691" s="224"/>
      <c r="L691" s="224"/>
      <c r="M691" s="224"/>
      <c r="N691" s="224"/>
      <c r="O691" s="224"/>
      <c r="P691" s="185"/>
      <c r="Q691" s="225"/>
      <c r="R691" s="182" t="str">
        <f ca="1">IF(ISERROR($V691),"",OFFSET('Smelter Look-up'!$C$4,$V691-4,0)&amp;"")</f>
        <v/>
      </c>
      <c r="S691" s="181" t="str">
        <f t="shared" ca="1" si="81"/>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si="82"/>
        <v>0</v>
      </c>
      <c r="AB691" s="228" t="str">
        <f t="shared" si="83"/>
        <v/>
      </c>
    </row>
    <row r="692" spans="1:28" s="227" customFormat="1" ht="20.25">
      <c r="A692" s="181"/>
      <c r="B692" s="182"/>
      <c r="C692" s="186"/>
      <c r="D692" s="230"/>
      <c r="E692" s="182"/>
      <c r="F692" s="182"/>
      <c r="G692" s="182"/>
      <c r="H692" s="183"/>
      <c r="I692" s="184"/>
      <c r="J692" s="184"/>
      <c r="K692" s="224"/>
      <c r="L692" s="224"/>
      <c r="M692" s="224"/>
      <c r="N692" s="224"/>
      <c r="O692" s="224"/>
      <c r="P692" s="185"/>
      <c r="Q692" s="225"/>
      <c r="R692" s="182" t="str">
        <f ca="1">IF(ISERROR($V692),"",OFFSET('Smelter Look-up'!$C$4,$V692-4,0)&amp;"")</f>
        <v/>
      </c>
      <c r="S692" s="181" t="str">
        <f t="shared" ca="1" si="81"/>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si="82"/>
        <v>0</v>
      </c>
      <c r="AB692" s="228" t="str">
        <f t="shared" si="83"/>
        <v/>
      </c>
    </row>
    <row r="693" spans="1:28" s="227" customFormat="1" ht="20.25">
      <c r="A693" s="181"/>
      <c r="B693" s="182"/>
      <c r="C693" s="186"/>
      <c r="D693" s="230"/>
      <c r="E693" s="182"/>
      <c r="F693" s="182"/>
      <c r="G693" s="182"/>
      <c r="H693" s="183"/>
      <c r="I693" s="184"/>
      <c r="J693" s="184"/>
      <c r="K693" s="224"/>
      <c r="L693" s="224"/>
      <c r="M693" s="224"/>
      <c r="N693" s="224"/>
      <c r="O693" s="224"/>
      <c r="P693" s="185"/>
      <c r="Q693" s="225"/>
      <c r="R693" s="182" t="str">
        <f ca="1">IF(ISERROR($V693),"",OFFSET('Smelter Look-up'!$C$4,$V693-4,0)&amp;"")</f>
        <v/>
      </c>
      <c r="S693" s="181" t="str">
        <f t="shared" ca="1" si="81"/>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si="82"/>
        <v>0</v>
      </c>
      <c r="AB693" s="228" t="str">
        <f t="shared" si="83"/>
        <v/>
      </c>
    </row>
    <row r="694" spans="1:28" s="227" customFormat="1" ht="20.25">
      <c r="A694" s="181"/>
      <c r="B694" s="182"/>
      <c r="C694" s="186"/>
      <c r="D694" s="230"/>
      <c r="E694" s="182"/>
      <c r="F694" s="182"/>
      <c r="G694" s="182"/>
      <c r="H694" s="183"/>
      <c r="I694" s="184"/>
      <c r="J694" s="184"/>
      <c r="K694" s="224"/>
      <c r="L694" s="224"/>
      <c r="M694" s="224"/>
      <c r="N694" s="224"/>
      <c r="O694" s="224"/>
      <c r="P694" s="185"/>
      <c r="Q694" s="225"/>
      <c r="R694" s="182" t="str">
        <f ca="1">IF(ISERROR($V694),"",OFFSET('Smelter Look-up'!$C$4,$V694-4,0)&amp;"")</f>
        <v/>
      </c>
      <c r="S694" s="181" t="str">
        <f t="shared" ca="1" si="81"/>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si="82"/>
        <v>0</v>
      </c>
      <c r="AB694" s="228" t="str">
        <f t="shared" si="83"/>
        <v/>
      </c>
    </row>
    <row r="695" spans="1:28" s="227" customFormat="1" ht="20.25">
      <c r="A695" s="181"/>
      <c r="B695" s="182"/>
      <c r="C695" s="186"/>
      <c r="D695" s="230"/>
      <c r="E695" s="182"/>
      <c r="F695" s="182"/>
      <c r="G695" s="182"/>
      <c r="H695" s="183"/>
      <c r="I695" s="184"/>
      <c r="J695" s="184"/>
      <c r="K695" s="224"/>
      <c r="L695" s="224"/>
      <c r="M695" s="224"/>
      <c r="N695" s="224"/>
      <c r="O695" s="224"/>
      <c r="P695" s="185"/>
      <c r="Q695" s="225"/>
      <c r="R695" s="182" t="str">
        <f ca="1">IF(ISERROR($V695),"",OFFSET('Smelter Look-up'!$C$4,$V695-4,0)&amp;"")</f>
        <v/>
      </c>
      <c r="S695" s="181" t="str">
        <f t="shared" ca="1" si="81"/>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si="82"/>
        <v>0</v>
      </c>
      <c r="AB695" s="228" t="str">
        <f t="shared" si="83"/>
        <v/>
      </c>
    </row>
    <row r="696" spans="1:28" s="227" customFormat="1" ht="20.25">
      <c r="A696" s="181"/>
      <c r="B696" s="182"/>
      <c r="C696" s="186"/>
      <c r="D696" s="230"/>
      <c r="E696" s="182"/>
      <c r="F696" s="182"/>
      <c r="G696" s="182"/>
      <c r="H696" s="183"/>
      <c r="I696" s="184"/>
      <c r="J696" s="184"/>
      <c r="K696" s="224"/>
      <c r="L696" s="224"/>
      <c r="M696" s="224"/>
      <c r="N696" s="224"/>
      <c r="O696" s="224"/>
      <c r="P696" s="185"/>
      <c r="Q696" s="225"/>
      <c r="R696" s="182" t="str">
        <f ca="1">IF(ISERROR($V696),"",OFFSET('Smelter Look-up'!$C$4,$V696-4,0)&amp;"")</f>
        <v/>
      </c>
      <c r="S696" s="181" t="str">
        <f t="shared" ca="1" si="81"/>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si="82"/>
        <v>0</v>
      </c>
      <c r="AB696" s="228" t="str">
        <f t="shared" si="83"/>
        <v/>
      </c>
    </row>
    <row r="697" spans="1:28" s="227" customFormat="1" ht="20.25">
      <c r="A697" s="181"/>
      <c r="B697" s="182"/>
      <c r="C697" s="186"/>
      <c r="D697" s="230"/>
      <c r="E697" s="182"/>
      <c r="F697" s="182"/>
      <c r="G697" s="182"/>
      <c r="H697" s="183"/>
      <c r="I697" s="184"/>
      <c r="J697" s="184"/>
      <c r="K697" s="224"/>
      <c r="L697" s="224"/>
      <c r="M697" s="224"/>
      <c r="N697" s="224"/>
      <c r="O697" s="224"/>
      <c r="P697" s="185"/>
      <c r="Q697" s="225"/>
      <c r="R697" s="182" t="str">
        <f ca="1">IF(ISERROR($V697),"",OFFSET('Smelter Look-up'!$C$4,$V697-4,0)&amp;"")</f>
        <v/>
      </c>
      <c r="S697" s="181" t="str">
        <f t="shared" ca="1" si="81"/>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si="82"/>
        <v>0</v>
      </c>
      <c r="AB697" s="228" t="str">
        <f t="shared" si="83"/>
        <v/>
      </c>
    </row>
    <row r="698" spans="1:28" s="227" customFormat="1" ht="20.25">
      <c r="A698" s="181"/>
      <c r="B698" s="182"/>
      <c r="C698" s="186"/>
      <c r="D698" s="230"/>
      <c r="E698" s="182"/>
      <c r="F698" s="182"/>
      <c r="G698" s="182"/>
      <c r="H698" s="183"/>
      <c r="I698" s="184"/>
      <c r="J698" s="184"/>
      <c r="K698" s="224"/>
      <c r="L698" s="224"/>
      <c r="M698" s="224"/>
      <c r="N698" s="224"/>
      <c r="O698" s="224"/>
      <c r="P698" s="185"/>
      <c r="Q698" s="225"/>
      <c r="R698" s="182" t="str">
        <f ca="1">IF(ISERROR($V698),"",OFFSET('Smelter Look-up'!$C$4,$V698-4,0)&amp;"")</f>
        <v/>
      </c>
      <c r="S698" s="181" t="str">
        <f t="shared" ca="1" si="81"/>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si="82"/>
        <v>0</v>
      </c>
      <c r="AB698" s="228" t="str">
        <f t="shared" si="83"/>
        <v/>
      </c>
    </row>
    <row r="699" spans="1:28" s="227" customFormat="1" ht="20.25">
      <c r="A699" s="181"/>
      <c r="B699" s="182"/>
      <c r="C699" s="186"/>
      <c r="D699" s="230"/>
      <c r="E699" s="182"/>
      <c r="F699" s="182"/>
      <c r="G699" s="182"/>
      <c r="H699" s="183"/>
      <c r="I699" s="184"/>
      <c r="J699" s="184"/>
      <c r="K699" s="224"/>
      <c r="L699" s="224"/>
      <c r="M699" s="224"/>
      <c r="N699" s="224"/>
      <c r="O699" s="224"/>
      <c r="P699" s="185"/>
      <c r="Q699" s="225"/>
      <c r="R699" s="182" t="str">
        <f ca="1">IF(ISERROR($V699),"",OFFSET('Smelter Look-up'!$C$4,$V699-4,0)&amp;"")</f>
        <v/>
      </c>
      <c r="S699" s="181" t="str">
        <f t="shared" ca="1" si="81"/>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si="82"/>
        <v>0</v>
      </c>
      <c r="AB699" s="228" t="str">
        <f t="shared" si="83"/>
        <v/>
      </c>
    </row>
    <row r="700" spans="1:28" s="227" customFormat="1" ht="20.25">
      <c r="A700" s="181"/>
      <c r="B700" s="182"/>
      <c r="C700" s="186"/>
      <c r="D700" s="230"/>
      <c r="E700" s="182"/>
      <c r="F700" s="182"/>
      <c r="G700" s="182"/>
      <c r="H700" s="183"/>
      <c r="I700" s="184"/>
      <c r="J700" s="184"/>
      <c r="K700" s="224"/>
      <c r="L700" s="224"/>
      <c r="M700" s="224"/>
      <c r="N700" s="224"/>
      <c r="O700" s="224"/>
      <c r="P700" s="185"/>
      <c r="Q700" s="225"/>
      <c r="R700" s="182" t="str">
        <f ca="1">IF(ISERROR($V700),"",OFFSET('Smelter Look-up'!$C$4,$V700-4,0)&amp;"")</f>
        <v/>
      </c>
      <c r="S700" s="181" t="str">
        <f t="shared" ca="1" si="81"/>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si="82"/>
        <v>0</v>
      </c>
      <c r="AB700" s="228" t="str">
        <f t="shared" si="83"/>
        <v/>
      </c>
    </row>
    <row r="701" spans="1:28" s="227" customFormat="1" ht="20.25">
      <c r="A701" s="181"/>
      <c r="B701" s="182"/>
      <c r="C701" s="186"/>
      <c r="D701" s="230"/>
      <c r="E701" s="182"/>
      <c r="F701" s="182"/>
      <c r="G701" s="182"/>
      <c r="H701" s="183"/>
      <c r="I701" s="184"/>
      <c r="J701" s="184"/>
      <c r="K701" s="224"/>
      <c r="L701" s="224"/>
      <c r="M701" s="224"/>
      <c r="N701" s="224"/>
      <c r="O701" s="224"/>
      <c r="P701" s="185"/>
      <c r="Q701" s="225"/>
      <c r="R701" s="182" t="str">
        <f ca="1">IF(ISERROR($V701),"",OFFSET('Smelter Look-up'!$C$4,$V701-4,0)&amp;"")</f>
        <v/>
      </c>
      <c r="S701" s="181" t="str">
        <f t="shared" ref="S701:S731" ca="1" si="84">IF(B701="","",IF(ISERROR(MATCH($E701,CL,0)),"Unknown",INDIRECT("'C'!$A$"&amp;MATCH($E701,CL,0)+1)))</f>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ref="X701:X731" si="85">IF(AND(C701="Smelter not listed",OR(LEN(D701)=0,LEN(E701)=0)),1,0)</f>
        <v>0</v>
      </c>
      <c r="AB701" s="228" t="str">
        <f t="shared" ref="AB701:AB731" si="86">B701&amp;C701</f>
        <v/>
      </c>
    </row>
    <row r="702" spans="1:28" s="227" customFormat="1" ht="20.25">
      <c r="A702" s="181"/>
      <c r="B702" s="182"/>
      <c r="C702" s="186"/>
      <c r="D702" s="230"/>
      <c r="E702" s="182"/>
      <c r="F702" s="182"/>
      <c r="G702" s="182"/>
      <c r="H702" s="183"/>
      <c r="I702" s="184"/>
      <c r="J702" s="184"/>
      <c r="K702" s="224"/>
      <c r="L702" s="224"/>
      <c r="M702" s="224"/>
      <c r="N702" s="224"/>
      <c r="O702" s="224"/>
      <c r="P702" s="185"/>
      <c r="Q702" s="225"/>
      <c r="R702" s="182" t="str">
        <f ca="1">IF(ISERROR($V702),"",OFFSET('Smelter Look-up'!$C$4,$V702-4,0)&amp;"")</f>
        <v/>
      </c>
      <c r="S702" s="181" t="str">
        <f t="shared" ca="1" si="84"/>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si="85"/>
        <v>0</v>
      </c>
      <c r="AB702" s="228" t="str">
        <f t="shared" si="86"/>
        <v/>
      </c>
    </row>
    <row r="703" spans="1:28" s="227" customFormat="1" ht="20.25">
      <c r="A703" s="181"/>
      <c r="B703" s="182"/>
      <c r="C703" s="186"/>
      <c r="D703" s="230"/>
      <c r="E703" s="182"/>
      <c r="F703" s="182"/>
      <c r="G703" s="182"/>
      <c r="H703" s="183"/>
      <c r="I703" s="184"/>
      <c r="J703" s="184"/>
      <c r="K703" s="224"/>
      <c r="L703" s="224"/>
      <c r="M703" s="224"/>
      <c r="N703" s="224"/>
      <c r="O703" s="224"/>
      <c r="P703" s="185"/>
      <c r="Q703" s="225"/>
      <c r="R703" s="182" t="str">
        <f ca="1">IF(ISERROR($V703),"",OFFSET('Smelter Look-up'!$C$4,$V703-4,0)&amp;"")</f>
        <v/>
      </c>
      <c r="S703" s="181" t="str">
        <f t="shared" ca="1" si="84"/>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si="85"/>
        <v>0</v>
      </c>
      <c r="AB703" s="228" t="str">
        <f t="shared" si="86"/>
        <v/>
      </c>
    </row>
    <row r="704" spans="1:28" s="227" customFormat="1" ht="20.25">
      <c r="A704" s="181"/>
      <c r="B704" s="182"/>
      <c r="C704" s="186"/>
      <c r="D704" s="230"/>
      <c r="E704" s="182"/>
      <c r="F704" s="182"/>
      <c r="G704" s="182"/>
      <c r="H704" s="183"/>
      <c r="I704" s="184"/>
      <c r="J704" s="184"/>
      <c r="K704" s="224"/>
      <c r="L704" s="224"/>
      <c r="M704" s="224"/>
      <c r="N704" s="224"/>
      <c r="O704" s="224"/>
      <c r="P704" s="185"/>
      <c r="Q704" s="225"/>
      <c r="R704" s="182" t="str">
        <f ca="1">IF(ISERROR($V704),"",OFFSET('Smelter Look-up'!$C$4,$V704-4,0)&amp;"")</f>
        <v/>
      </c>
      <c r="S704" s="181" t="str">
        <f t="shared" ca="1" si="84"/>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si="85"/>
        <v>0</v>
      </c>
      <c r="AB704" s="228" t="str">
        <f t="shared" si="86"/>
        <v/>
      </c>
    </row>
    <row r="705" spans="1:28" s="227" customFormat="1" ht="20.25">
      <c r="A705" s="181"/>
      <c r="B705" s="182"/>
      <c r="C705" s="186"/>
      <c r="D705" s="230"/>
      <c r="E705" s="182"/>
      <c r="F705" s="182"/>
      <c r="G705" s="182"/>
      <c r="H705" s="183"/>
      <c r="I705" s="184"/>
      <c r="J705" s="184"/>
      <c r="K705" s="224"/>
      <c r="L705" s="224"/>
      <c r="M705" s="224"/>
      <c r="N705" s="224"/>
      <c r="O705" s="224"/>
      <c r="P705" s="185"/>
      <c r="Q705" s="225"/>
      <c r="R705" s="182" t="str">
        <f ca="1">IF(ISERROR($V705),"",OFFSET('Smelter Look-up'!$C$4,$V705-4,0)&amp;"")</f>
        <v/>
      </c>
      <c r="S705" s="181" t="str">
        <f t="shared" ca="1" si="84"/>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si="85"/>
        <v>0</v>
      </c>
      <c r="AB705" s="228" t="str">
        <f t="shared" si="86"/>
        <v/>
      </c>
    </row>
    <row r="706" spans="1:28" s="227" customFormat="1" ht="20.25">
      <c r="A706" s="181"/>
      <c r="B706" s="182"/>
      <c r="C706" s="186"/>
      <c r="D706" s="230"/>
      <c r="E706" s="182"/>
      <c r="F706" s="182"/>
      <c r="G706" s="182"/>
      <c r="H706" s="183"/>
      <c r="I706" s="184"/>
      <c r="J706" s="184"/>
      <c r="K706" s="224"/>
      <c r="L706" s="224"/>
      <c r="M706" s="224"/>
      <c r="N706" s="224"/>
      <c r="O706" s="224"/>
      <c r="P706" s="185"/>
      <c r="Q706" s="225"/>
      <c r="R706" s="182" t="str">
        <f ca="1">IF(ISERROR($V706),"",OFFSET('Smelter Look-up'!$C$4,$V706-4,0)&amp;"")</f>
        <v/>
      </c>
      <c r="S706" s="181" t="str">
        <f t="shared" ca="1" si="84"/>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si="85"/>
        <v>0</v>
      </c>
      <c r="AB706" s="228" t="str">
        <f t="shared" si="86"/>
        <v/>
      </c>
    </row>
    <row r="707" spans="1:28" s="227" customFormat="1" ht="20.25">
      <c r="A707" s="181"/>
      <c r="B707" s="182"/>
      <c r="C707" s="186"/>
      <c r="D707" s="230"/>
      <c r="E707" s="182"/>
      <c r="F707" s="182"/>
      <c r="G707" s="182"/>
      <c r="H707" s="183"/>
      <c r="I707" s="184"/>
      <c r="J707" s="184"/>
      <c r="K707" s="224"/>
      <c r="L707" s="224"/>
      <c r="M707" s="224"/>
      <c r="N707" s="224"/>
      <c r="O707" s="224"/>
      <c r="P707" s="185"/>
      <c r="Q707" s="225"/>
      <c r="R707" s="182" t="str">
        <f ca="1">IF(ISERROR($V707),"",OFFSET('Smelter Look-up'!$C$4,$V707-4,0)&amp;"")</f>
        <v/>
      </c>
      <c r="S707" s="181" t="str">
        <f t="shared" ca="1" si="84"/>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si="85"/>
        <v>0</v>
      </c>
      <c r="AB707" s="228" t="str">
        <f t="shared" si="86"/>
        <v/>
      </c>
    </row>
    <row r="708" spans="1:28" s="227" customFormat="1" ht="20.25">
      <c r="A708" s="181"/>
      <c r="B708" s="182"/>
      <c r="C708" s="186"/>
      <c r="D708" s="230"/>
      <c r="E708" s="182"/>
      <c r="F708" s="182"/>
      <c r="G708" s="182"/>
      <c r="H708" s="183"/>
      <c r="I708" s="184"/>
      <c r="J708" s="184"/>
      <c r="K708" s="224"/>
      <c r="L708" s="224"/>
      <c r="M708" s="224"/>
      <c r="N708" s="224"/>
      <c r="O708" s="224"/>
      <c r="P708" s="185"/>
      <c r="Q708" s="225"/>
      <c r="R708" s="182" t="str">
        <f ca="1">IF(ISERROR($V708),"",OFFSET('Smelter Look-up'!$C$4,$V708-4,0)&amp;"")</f>
        <v/>
      </c>
      <c r="S708" s="181" t="str">
        <f t="shared" ca="1" si="84"/>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si="85"/>
        <v>0</v>
      </c>
      <c r="AB708" s="228" t="str">
        <f t="shared" si="86"/>
        <v/>
      </c>
    </row>
    <row r="709" spans="1:28" s="227" customFormat="1" ht="20.25">
      <c r="A709" s="181"/>
      <c r="B709" s="182"/>
      <c r="C709" s="186"/>
      <c r="D709" s="230"/>
      <c r="E709" s="182"/>
      <c r="F709" s="182"/>
      <c r="G709" s="182"/>
      <c r="H709" s="183"/>
      <c r="I709" s="184"/>
      <c r="J709" s="184"/>
      <c r="K709" s="224"/>
      <c r="L709" s="224"/>
      <c r="M709" s="224"/>
      <c r="N709" s="224"/>
      <c r="O709" s="224"/>
      <c r="P709" s="185"/>
      <c r="Q709" s="225"/>
      <c r="R709" s="182" t="str">
        <f ca="1">IF(ISERROR($V709),"",OFFSET('Smelter Look-up'!$C$4,$V709-4,0)&amp;"")</f>
        <v/>
      </c>
      <c r="S709" s="181" t="str">
        <f t="shared" ca="1" si="84"/>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si="85"/>
        <v>0</v>
      </c>
      <c r="AB709" s="228" t="str">
        <f t="shared" si="86"/>
        <v/>
      </c>
    </row>
    <row r="710" spans="1:28" s="227" customFormat="1" ht="20.25">
      <c r="A710" s="181"/>
      <c r="B710" s="182"/>
      <c r="C710" s="186"/>
      <c r="D710" s="230"/>
      <c r="E710" s="182"/>
      <c r="F710" s="182"/>
      <c r="G710" s="182"/>
      <c r="H710" s="183"/>
      <c r="I710" s="184"/>
      <c r="J710" s="184"/>
      <c r="K710" s="224"/>
      <c r="L710" s="224"/>
      <c r="M710" s="224"/>
      <c r="N710" s="224"/>
      <c r="O710" s="224"/>
      <c r="P710" s="185"/>
      <c r="Q710" s="225"/>
      <c r="R710" s="182" t="str">
        <f ca="1">IF(ISERROR($V710),"",OFFSET('Smelter Look-up'!$C$4,$V710-4,0)&amp;"")</f>
        <v/>
      </c>
      <c r="S710" s="181" t="str">
        <f t="shared" ca="1" si="84"/>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si="85"/>
        <v>0</v>
      </c>
      <c r="AB710" s="228" t="str">
        <f t="shared" si="86"/>
        <v/>
      </c>
    </row>
    <row r="711" spans="1:28" s="227" customFormat="1" ht="20.25">
      <c r="A711" s="181"/>
      <c r="B711" s="182"/>
      <c r="C711" s="186"/>
      <c r="D711" s="230"/>
      <c r="E711" s="182"/>
      <c r="F711" s="182"/>
      <c r="G711" s="182"/>
      <c r="H711" s="183"/>
      <c r="I711" s="184"/>
      <c r="J711" s="184"/>
      <c r="K711" s="224"/>
      <c r="L711" s="224"/>
      <c r="M711" s="224"/>
      <c r="N711" s="224"/>
      <c r="O711" s="224"/>
      <c r="P711" s="185"/>
      <c r="Q711" s="225"/>
      <c r="R711" s="182" t="str">
        <f ca="1">IF(ISERROR($V711),"",OFFSET('Smelter Look-up'!$C$4,$V711-4,0)&amp;"")</f>
        <v/>
      </c>
      <c r="S711" s="181" t="str">
        <f t="shared" ca="1" si="84"/>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si="85"/>
        <v>0</v>
      </c>
      <c r="AB711" s="228" t="str">
        <f t="shared" si="86"/>
        <v/>
      </c>
    </row>
    <row r="712" spans="1:28" s="227" customFormat="1" ht="20.25">
      <c r="A712" s="181"/>
      <c r="B712" s="182"/>
      <c r="C712" s="186"/>
      <c r="D712" s="230"/>
      <c r="E712" s="182"/>
      <c r="F712" s="182"/>
      <c r="G712" s="182"/>
      <c r="H712" s="183"/>
      <c r="I712" s="184"/>
      <c r="J712" s="184"/>
      <c r="K712" s="224"/>
      <c r="L712" s="224"/>
      <c r="M712" s="224"/>
      <c r="N712" s="224"/>
      <c r="O712" s="224"/>
      <c r="P712" s="185"/>
      <c r="Q712" s="225"/>
      <c r="R712" s="182" t="str">
        <f ca="1">IF(ISERROR($V712),"",OFFSET('Smelter Look-up'!$C$4,$V712-4,0)&amp;"")</f>
        <v/>
      </c>
      <c r="S712" s="181" t="str">
        <f t="shared" ca="1" si="84"/>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si="85"/>
        <v>0</v>
      </c>
      <c r="AB712" s="228" t="str">
        <f t="shared" si="86"/>
        <v/>
      </c>
    </row>
    <row r="713" spans="1:28" s="227" customFormat="1" ht="20.25">
      <c r="A713" s="181"/>
      <c r="B713" s="182"/>
      <c r="C713" s="186"/>
      <c r="D713" s="230"/>
      <c r="E713" s="182"/>
      <c r="F713" s="182"/>
      <c r="G713" s="182"/>
      <c r="H713" s="183"/>
      <c r="I713" s="184"/>
      <c r="J713" s="184"/>
      <c r="K713" s="224"/>
      <c r="L713" s="224"/>
      <c r="M713" s="224"/>
      <c r="N713" s="224"/>
      <c r="O713" s="224"/>
      <c r="P713" s="185"/>
      <c r="Q713" s="225"/>
      <c r="R713" s="182" t="str">
        <f ca="1">IF(ISERROR($V713),"",OFFSET('Smelter Look-up'!$C$4,$V713-4,0)&amp;"")</f>
        <v/>
      </c>
      <c r="S713" s="181" t="str">
        <f t="shared" ca="1" si="84"/>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si="85"/>
        <v>0</v>
      </c>
      <c r="AB713" s="228" t="str">
        <f t="shared" si="86"/>
        <v/>
      </c>
    </row>
    <row r="714" spans="1:28" s="227" customFormat="1" ht="20.25">
      <c r="A714" s="181"/>
      <c r="B714" s="182"/>
      <c r="C714" s="186"/>
      <c r="D714" s="230"/>
      <c r="E714" s="182"/>
      <c r="F714" s="182"/>
      <c r="G714" s="182"/>
      <c r="H714" s="183"/>
      <c r="I714" s="184"/>
      <c r="J714" s="184"/>
      <c r="K714" s="224"/>
      <c r="L714" s="224"/>
      <c r="M714" s="224"/>
      <c r="N714" s="224"/>
      <c r="O714" s="224"/>
      <c r="P714" s="185"/>
      <c r="Q714" s="225"/>
      <c r="R714" s="182" t="str">
        <f ca="1">IF(ISERROR($V714),"",OFFSET('Smelter Look-up'!$C$4,$V714-4,0)&amp;"")</f>
        <v/>
      </c>
      <c r="S714" s="181" t="str">
        <f t="shared" ca="1" si="84"/>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si="85"/>
        <v>0</v>
      </c>
      <c r="AB714" s="228" t="str">
        <f t="shared" si="86"/>
        <v/>
      </c>
    </row>
    <row r="715" spans="1:28" s="227" customFormat="1" ht="20.25">
      <c r="A715" s="181"/>
      <c r="B715" s="182"/>
      <c r="C715" s="186"/>
      <c r="D715" s="230"/>
      <c r="E715" s="182"/>
      <c r="F715" s="182"/>
      <c r="G715" s="182"/>
      <c r="H715" s="183"/>
      <c r="I715" s="184"/>
      <c r="J715" s="184"/>
      <c r="K715" s="224"/>
      <c r="L715" s="224"/>
      <c r="M715" s="224"/>
      <c r="N715" s="224"/>
      <c r="O715" s="224"/>
      <c r="P715" s="185"/>
      <c r="Q715" s="225"/>
      <c r="R715" s="182" t="str">
        <f ca="1">IF(ISERROR($V715),"",OFFSET('Smelter Look-up'!$C$4,$V715-4,0)&amp;"")</f>
        <v/>
      </c>
      <c r="S715" s="181" t="str">
        <f t="shared" ca="1" si="84"/>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si="85"/>
        <v>0</v>
      </c>
      <c r="AB715" s="228" t="str">
        <f t="shared" si="86"/>
        <v/>
      </c>
    </row>
    <row r="716" spans="1:28" s="227" customFormat="1" ht="20.25">
      <c r="A716" s="181"/>
      <c r="B716" s="182"/>
      <c r="C716" s="186"/>
      <c r="D716" s="230"/>
      <c r="E716" s="182"/>
      <c r="F716" s="182"/>
      <c r="G716" s="182"/>
      <c r="H716" s="183"/>
      <c r="I716" s="184"/>
      <c r="J716" s="184"/>
      <c r="K716" s="224"/>
      <c r="L716" s="224"/>
      <c r="M716" s="224"/>
      <c r="N716" s="224"/>
      <c r="O716" s="224"/>
      <c r="P716" s="185"/>
      <c r="Q716" s="225"/>
      <c r="R716" s="182" t="str">
        <f ca="1">IF(ISERROR($V716),"",OFFSET('Smelter Look-up'!$C$4,$V716-4,0)&amp;"")</f>
        <v/>
      </c>
      <c r="S716" s="181" t="str">
        <f t="shared" ca="1" si="84"/>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si="85"/>
        <v>0</v>
      </c>
      <c r="AB716" s="228" t="str">
        <f t="shared" si="86"/>
        <v/>
      </c>
    </row>
    <row r="717" spans="1:28" s="227" customFormat="1" ht="20.25">
      <c r="A717" s="181"/>
      <c r="B717" s="182"/>
      <c r="C717" s="186"/>
      <c r="D717" s="230"/>
      <c r="E717" s="182"/>
      <c r="F717" s="182"/>
      <c r="G717" s="182"/>
      <c r="H717" s="183"/>
      <c r="I717" s="184"/>
      <c r="J717" s="184"/>
      <c r="K717" s="224"/>
      <c r="L717" s="224"/>
      <c r="M717" s="224"/>
      <c r="N717" s="224"/>
      <c r="O717" s="224"/>
      <c r="P717" s="185"/>
      <c r="Q717" s="225"/>
      <c r="R717" s="182" t="str">
        <f ca="1">IF(ISERROR($V717),"",OFFSET('Smelter Look-up'!$C$4,$V717-4,0)&amp;"")</f>
        <v/>
      </c>
      <c r="S717" s="181" t="str">
        <f t="shared" ca="1" si="84"/>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si="85"/>
        <v>0</v>
      </c>
      <c r="AB717" s="228" t="str">
        <f t="shared" si="86"/>
        <v/>
      </c>
    </row>
    <row r="718" spans="1:28" s="227" customFormat="1" ht="20.25">
      <c r="A718" s="181"/>
      <c r="B718" s="182"/>
      <c r="C718" s="186"/>
      <c r="D718" s="230"/>
      <c r="E718" s="182"/>
      <c r="F718" s="182"/>
      <c r="G718" s="182"/>
      <c r="H718" s="183"/>
      <c r="I718" s="184"/>
      <c r="J718" s="184"/>
      <c r="K718" s="224"/>
      <c r="L718" s="224"/>
      <c r="M718" s="224"/>
      <c r="N718" s="224"/>
      <c r="O718" s="224"/>
      <c r="P718" s="185"/>
      <c r="Q718" s="225"/>
      <c r="R718" s="182" t="str">
        <f ca="1">IF(ISERROR($V718),"",OFFSET('Smelter Look-up'!$C$4,$V718-4,0)&amp;"")</f>
        <v/>
      </c>
      <c r="S718" s="181" t="str">
        <f t="shared" ca="1" si="84"/>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si="85"/>
        <v>0</v>
      </c>
      <c r="AB718" s="228" t="str">
        <f t="shared" si="86"/>
        <v/>
      </c>
    </row>
    <row r="719" spans="1:28" s="227" customFormat="1" ht="20.25">
      <c r="A719" s="181"/>
      <c r="B719" s="182"/>
      <c r="C719" s="186"/>
      <c r="D719" s="230"/>
      <c r="E719" s="182"/>
      <c r="F719" s="182"/>
      <c r="G719" s="182"/>
      <c r="H719" s="183"/>
      <c r="I719" s="184"/>
      <c r="J719" s="184"/>
      <c r="K719" s="224"/>
      <c r="L719" s="224"/>
      <c r="M719" s="224"/>
      <c r="N719" s="224"/>
      <c r="O719" s="224"/>
      <c r="P719" s="185"/>
      <c r="Q719" s="225"/>
      <c r="R719" s="182" t="str">
        <f ca="1">IF(ISERROR($V719),"",OFFSET('Smelter Look-up'!$C$4,$V719-4,0)&amp;"")</f>
        <v/>
      </c>
      <c r="S719" s="181" t="str">
        <f t="shared" ca="1" si="84"/>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si="85"/>
        <v>0</v>
      </c>
      <c r="AB719" s="228" t="str">
        <f t="shared" si="86"/>
        <v/>
      </c>
    </row>
    <row r="720" spans="1:28" s="227" customFormat="1" ht="20.25">
      <c r="A720" s="181"/>
      <c r="B720" s="182"/>
      <c r="C720" s="186"/>
      <c r="D720" s="230"/>
      <c r="E720" s="182"/>
      <c r="F720" s="182"/>
      <c r="G720" s="182"/>
      <c r="H720" s="183"/>
      <c r="I720" s="184"/>
      <c r="J720" s="184"/>
      <c r="K720" s="224"/>
      <c r="L720" s="224"/>
      <c r="M720" s="224"/>
      <c r="N720" s="224"/>
      <c r="O720" s="224"/>
      <c r="P720" s="185"/>
      <c r="Q720" s="225"/>
      <c r="R720" s="182" t="str">
        <f ca="1">IF(ISERROR($V720),"",OFFSET('Smelter Look-up'!$C$4,$V720-4,0)&amp;"")</f>
        <v/>
      </c>
      <c r="S720" s="181" t="str">
        <f t="shared" ca="1" si="84"/>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si="85"/>
        <v>0</v>
      </c>
      <c r="AB720" s="228" t="str">
        <f t="shared" si="86"/>
        <v/>
      </c>
    </row>
    <row r="721" spans="1:28" s="227" customFormat="1" ht="20.25">
      <c r="A721" s="181"/>
      <c r="B721" s="182"/>
      <c r="C721" s="186"/>
      <c r="D721" s="230"/>
      <c r="E721" s="182"/>
      <c r="F721" s="182"/>
      <c r="G721" s="182"/>
      <c r="H721" s="183"/>
      <c r="I721" s="184"/>
      <c r="J721" s="184"/>
      <c r="K721" s="224"/>
      <c r="L721" s="224"/>
      <c r="M721" s="224"/>
      <c r="N721" s="224"/>
      <c r="O721" s="224"/>
      <c r="P721" s="185"/>
      <c r="Q721" s="225"/>
      <c r="R721" s="182" t="str">
        <f ca="1">IF(ISERROR($V721),"",OFFSET('Smelter Look-up'!$C$4,$V721-4,0)&amp;"")</f>
        <v/>
      </c>
      <c r="S721" s="181" t="str">
        <f t="shared" ca="1" si="84"/>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si="85"/>
        <v>0</v>
      </c>
      <c r="AB721" s="228" t="str">
        <f t="shared" si="86"/>
        <v/>
      </c>
    </row>
    <row r="722" spans="1:28" s="227" customFormat="1" ht="20.25">
      <c r="A722" s="181"/>
      <c r="B722" s="182"/>
      <c r="C722" s="186"/>
      <c r="D722" s="230"/>
      <c r="E722" s="182"/>
      <c r="F722" s="182"/>
      <c r="G722" s="182"/>
      <c r="H722" s="183"/>
      <c r="I722" s="184"/>
      <c r="J722" s="184"/>
      <c r="K722" s="224"/>
      <c r="L722" s="224"/>
      <c r="M722" s="224"/>
      <c r="N722" s="224"/>
      <c r="O722" s="224"/>
      <c r="P722" s="185"/>
      <c r="Q722" s="225"/>
      <c r="R722" s="182" t="str">
        <f ca="1">IF(ISERROR($V722),"",OFFSET('Smelter Look-up'!$C$4,$V722-4,0)&amp;"")</f>
        <v/>
      </c>
      <c r="S722" s="181" t="str">
        <f t="shared" ca="1" si="84"/>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si="85"/>
        <v>0</v>
      </c>
      <c r="AB722" s="228" t="str">
        <f t="shared" si="86"/>
        <v/>
      </c>
    </row>
    <row r="723" spans="1:28" s="227" customFormat="1" ht="20.25">
      <c r="A723" s="181"/>
      <c r="B723" s="182"/>
      <c r="C723" s="186"/>
      <c r="D723" s="230"/>
      <c r="E723" s="182"/>
      <c r="F723" s="182"/>
      <c r="G723" s="182"/>
      <c r="H723" s="183"/>
      <c r="I723" s="184"/>
      <c r="J723" s="184"/>
      <c r="K723" s="224"/>
      <c r="L723" s="224"/>
      <c r="M723" s="224"/>
      <c r="N723" s="224"/>
      <c r="O723" s="224"/>
      <c r="P723" s="185"/>
      <c r="Q723" s="225"/>
      <c r="R723" s="182" t="str">
        <f ca="1">IF(ISERROR($V723),"",OFFSET('Smelter Look-up'!$C$4,$V723-4,0)&amp;"")</f>
        <v/>
      </c>
      <c r="S723" s="181" t="str">
        <f t="shared" ca="1" si="84"/>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si="85"/>
        <v>0</v>
      </c>
      <c r="AB723" s="228" t="str">
        <f t="shared" si="86"/>
        <v/>
      </c>
    </row>
    <row r="724" spans="1:28" s="227" customFormat="1" ht="20.25">
      <c r="A724" s="181"/>
      <c r="B724" s="182"/>
      <c r="C724" s="186"/>
      <c r="D724" s="230"/>
      <c r="E724" s="182"/>
      <c r="F724" s="182"/>
      <c r="G724" s="182"/>
      <c r="H724" s="183"/>
      <c r="I724" s="184"/>
      <c r="J724" s="184"/>
      <c r="K724" s="224"/>
      <c r="L724" s="224"/>
      <c r="M724" s="224"/>
      <c r="N724" s="224"/>
      <c r="O724" s="224"/>
      <c r="P724" s="185"/>
      <c r="Q724" s="225"/>
      <c r="R724" s="182" t="str">
        <f ca="1">IF(ISERROR($V724),"",OFFSET('Smelter Look-up'!$C$4,$V724-4,0)&amp;"")</f>
        <v/>
      </c>
      <c r="S724" s="181" t="str">
        <f t="shared" ca="1" si="84"/>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si="85"/>
        <v>0</v>
      </c>
      <c r="AB724" s="228" t="str">
        <f t="shared" si="86"/>
        <v/>
      </c>
    </row>
    <row r="725" spans="1:28" s="227" customFormat="1" ht="20.25">
      <c r="A725" s="181"/>
      <c r="B725" s="182"/>
      <c r="C725" s="186"/>
      <c r="D725" s="230"/>
      <c r="E725" s="182"/>
      <c r="F725" s="182"/>
      <c r="G725" s="182"/>
      <c r="H725" s="183"/>
      <c r="I725" s="184"/>
      <c r="J725" s="184"/>
      <c r="K725" s="224"/>
      <c r="L725" s="224"/>
      <c r="M725" s="224"/>
      <c r="N725" s="224"/>
      <c r="O725" s="224"/>
      <c r="P725" s="185"/>
      <c r="Q725" s="225"/>
      <c r="R725" s="182" t="str">
        <f ca="1">IF(ISERROR($V725),"",OFFSET('Smelter Look-up'!$C$4,$V725-4,0)&amp;"")</f>
        <v/>
      </c>
      <c r="S725" s="181" t="str">
        <f t="shared" ca="1" si="84"/>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si="85"/>
        <v>0</v>
      </c>
      <c r="AB725" s="228" t="str">
        <f t="shared" si="86"/>
        <v/>
      </c>
    </row>
    <row r="726" spans="1:28" s="227" customFormat="1" ht="20.25">
      <c r="A726" s="181"/>
      <c r="B726" s="182"/>
      <c r="C726" s="186"/>
      <c r="D726" s="230"/>
      <c r="E726" s="182"/>
      <c r="F726" s="182"/>
      <c r="G726" s="182"/>
      <c r="H726" s="183"/>
      <c r="I726" s="184"/>
      <c r="J726" s="184"/>
      <c r="K726" s="224"/>
      <c r="L726" s="224"/>
      <c r="M726" s="224"/>
      <c r="N726" s="224"/>
      <c r="O726" s="224"/>
      <c r="P726" s="185"/>
      <c r="Q726" s="225"/>
      <c r="R726" s="182" t="str">
        <f ca="1">IF(ISERROR($V726),"",OFFSET('Smelter Look-up'!$C$4,$V726-4,0)&amp;"")</f>
        <v/>
      </c>
      <c r="S726" s="181" t="str">
        <f t="shared" ca="1" si="84"/>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si="85"/>
        <v>0</v>
      </c>
      <c r="AB726" s="228" t="str">
        <f t="shared" si="86"/>
        <v/>
      </c>
    </row>
    <row r="727" spans="1:28" s="227" customFormat="1" ht="20.25">
      <c r="A727" s="181"/>
      <c r="B727" s="182"/>
      <c r="C727" s="186"/>
      <c r="D727" s="230"/>
      <c r="E727" s="182"/>
      <c r="F727" s="182"/>
      <c r="G727" s="182"/>
      <c r="H727" s="183"/>
      <c r="I727" s="184"/>
      <c r="J727" s="184"/>
      <c r="K727" s="224"/>
      <c r="L727" s="224"/>
      <c r="M727" s="224"/>
      <c r="N727" s="224"/>
      <c r="O727" s="224"/>
      <c r="P727" s="185"/>
      <c r="Q727" s="225"/>
      <c r="R727" s="182" t="str">
        <f ca="1">IF(ISERROR($V727),"",OFFSET('Smelter Look-up'!$C$4,$V727-4,0)&amp;"")</f>
        <v/>
      </c>
      <c r="S727" s="181" t="str">
        <f t="shared" ca="1" si="84"/>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si="85"/>
        <v>0</v>
      </c>
      <c r="AB727" s="228" t="str">
        <f t="shared" si="86"/>
        <v/>
      </c>
    </row>
    <row r="728" spans="1:28" s="227" customFormat="1" ht="20.25">
      <c r="A728" s="181"/>
      <c r="B728" s="182"/>
      <c r="C728" s="186"/>
      <c r="D728" s="230"/>
      <c r="E728" s="182"/>
      <c r="F728" s="182"/>
      <c r="G728" s="182"/>
      <c r="H728" s="183"/>
      <c r="I728" s="184"/>
      <c r="J728" s="184"/>
      <c r="K728" s="224"/>
      <c r="L728" s="224"/>
      <c r="M728" s="224"/>
      <c r="N728" s="224"/>
      <c r="O728" s="224"/>
      <c r="P728" s="185"/>
      <c r="Q728" s="225"/>
      <c r="R728" s="182" t="str">
        <f ca="1">IF(ISERROR($V728),"",OFFSET('Smelter Look-up'!$C$4,$V728-4,0)&amp;"")</f>
        <v/>
      </c>
      <c r="S728" s="181" t="str">
        <f t="shared" ca="1" si="84"/>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si="85"/>
        <v>0</v>
      </c>
      <c r="AB728" s="228" t="str">
        <f t="shared" si="86"/>
        <v/>
      </c>
    </row>
    <row r="729" spans="1:28" s="227" customFormat="1" ht="20.25">
      <c r="A729" s="181"/>
      <c r="B729" s="182"/>
      <c r="C729" s="186"/>
      <c r="D729" s="230"/>
      <c r="E729" s="182"/>
      <c r="F729" s="182"/>
      <c r="G729" s="182"/>
      <c r="H729" s="183"/>
      <c r="I729" s="184"/>
      <c r="J729" s="184"/>
      <c r="K729" s="224"/>
      <c r="L729" s="224"/>
      <c r="M729" s="224"/>
      <c r="N729" s="224"/>
      <c r="O729" s="224"/>
      <c r="P729" s="185"/>
      <c r="Q729" s="225"/>
      <c r="R729" s="182" t="str">
        <f ca="1">IF(ISERROR($V729),"",OFFSET('Smelter Look-up'!$C$4,$V729-4,0)&amp;"")</f>
        <v/>
      </c>
      <c r="S729" s="181" t="str">
        <f t="shared" ca="1" si="84"/>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si="85"/>
        <v>0</v>
      </c>
      <c r="AB729" s="228" t="str">
        <f t="shared" si="86"/>
        <v/>
      </c>
    </row>
    <row r="730" spans="1:28" s="227" customFormat="1" ht="20.25">
      <c r="A730" s="181"/>
      <c r="B730" s="182"/>
      <c r="C730" s="186"/>
      <c r="D730" s="230"/>
      <c r="E730" s="182"/>
      <c r="F730" s="182"/>
      <c r="G730" s="182"/>
      <c r="H730" s="183"/>
      <c r="I730" s="184"/>
      <c r="J730" s="184"/>
      <c r="K730" s="224"/>
      <c r="L730" s="224"/>
      <c r="M730" s="224"/>
      <c r="N730" s="224"/>
      <c r="O730" s="224"/>
      <c r="P730" s="185"/>
      <c r="Q730" s="225"/>
      <c r="R730" s="182" t="str">
        <f ca="1">IF(ISERROR($V730),"",OFFSET('Smelter Look-up'!$C$4,$V730-4,0)&amp;"")</f>
        <v/>
      </c>
      <c r="S730" s="181" t="str">
        <f t="shared" ca="1" si="84"/>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si="85"/>
        <v>0</v>
      </c>
      <c r="AB730" s="228" t="str">
        <f t="shared" si="86"/>
        <v/>
      </c>
    </row>
    <row r="731" spans="1:28" s="227" customFormat="1" ht="20.25">
      <c r="A731" s="181"/>
      <c r="B731" s="182"/>
      <c r="C731" s="186"/>
      <c r="D731" s="230"/>
      <c r="E731" s="182"/>
      <c r="F731" s="182"/>
      <c r="G731" s="182"/>
      <c r="H731" s="183"/>
      <c r="I731" s="184"/>
      <c r="J731" s="184"/>
      <c r="K731" s="224"/>
      <c r="L731" s="224"/>
      <c r="M731" s="224"/>
      <c r="N731" s="224"/>
      <c r="O731" s="224"/>
      <c r="P731" s="185"/>
      <c r="Q731" s="225"/>
      <c r="R731" s="182" t="str">
        <f ca="1">IF(ISERROR($V731),"",OFFSET('Smelter Look-up'!$C$4,$V731-4,0)&amp;"")</f>
        <v/>
      </c>
      <c r="S731" s="181" t="str">
        <f t="shared" ca="1" si="84"/>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si="85"/>
        <v>0</v>
      </c>
      <c r="AB731" s="228" t="str">
        <f t="shared" si="86"/>
        <v/>
      </c>
    </row>
    <row r="732" spans="1:28" s="227" customFormat="1" ht="20.25">
      <c r="A732" s="181"/>
      <c r="B732" s="182"/>
      <c r="C732" s="186"/>
      <c r="D732" s="230"/>
      <c r="E732" s="182"/>
      <c r="F732" s="182"/>
      <c r="G732" s="182"/>
      <c r="H732" s="183"/>
      <c r="I732" s="184"/>
      <c r="J732" s="184"/>
      <c r="K732" s="224"/>
      <c r="L732" s="224"/>
      <c r="M732" s="224"/>
      <c r="N732" s="224"/>
      <c r="O732" s="224"/>
      <c r="P732" s="185"/>
      <c r="Q732" s="225"/>
      <c r="R732" s="182" t="str">
        <f ca="1">IF(ISERROR($V732),"",OFFSET('Smelter Look-up'!$C$4,$V732-4,0)&amp;"")</f>
        <v/>
      </c>
      <c r="S732" s="181" t="str">
        <f t="shared" ref="S732" ca="1" si="87">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 si="88">IF(AND(C732="Smelter not listed",OR(LEN(D732)=0,LEN(E732)=0)),1,0)</f>
        <v>0</v>
      </c>
      <c r="AB732" s="228" t="str">
        <f t="shared" ref="AB732" si="89">B732&amp;C732</f>
        <v/>
      </c>
    </row>
    <row r="733" spans="1:28" s="227" customFormat="1" ht="20.25">
      <c r="A733" s="181"/>
      <c r="B733" s="182"/>
      <c r="C733" s="186"/>
      <c r="D733" s="230"/>
      <c r="E733" s="182"/>
      <c r="F733" s="182"/>
      <c r="G733" s="182"/>
      <c r="H733" s="183"/>
      <c r="I733" s="184"/>
      <c r="J733" s="184"/>
      <c r="K733" s="224"/>
      <c r="L733" s="224"/>
      <c r="M733" s="224"/>
      <c r="N733" s="224"/>
      <c r="O733" s="224"/>
      <c r="P733" s="185"/>
      <c r="Q733" s="225"/>
      <c r="R733" s="182" t="str">
        <f ca="1">IF(ISERROR($V733),"",OFFSET('Smelter Look-up'!$C$4,$V733-4,0)&amp;"")</f>
        <v/>
      </c>
      <c r="S733" s="181" t="str">
        <f t="shared" ref="S733:S764" ca="1" si="90">IF(B733="","",IF(ISERROR(MATCH($E733,CL,0)),"Unknown",INDIRECT("'C'!$A$"&amp;MATCH($E733,CL,0)+1)))</f>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ref="X733:X764" si="91">IF(AND(C733="Smelter not listed",OR(LEN(D733)=0,LEN(E733)=0)),1,0)</f>
        <v>0</v>
      </c>
      <c r="AB733" s="228" t="str">
        <f t="shared" ref="AB733:AB764" si="92">B733&amp;C733</f>
        <v/>
      </c>
    </row>
    <row r="734" spans="1:28" s="227" customFormat="1" ht="20.25">
      <c r="A734" s="181"/>
      <c r="B734" s="182"/>
      <c r="C734" s="186"/>
      <c r="D734" s="230"/>
      <c r="E734" s="182"/>
      <c r="F734" s="182"/>
      <c r="G734" s="182"/>
      <c r="H734" s="183"/>
      <c r="I734" s="184"/>
      <c r="J734" s="184"/>
      <c r="K734" s="224"/>
      <c r="L734" s="224"/>
      <c r="M734" s="224"/>
      <c r="N734" s="224"/>
      <c r="O734" s="224"/>
      <c r="P734" s="185"/>
      <c r="Q734" s="225"/>
      <c r="R734" s="182" t="str">
        <f ca="1">IF(ISERROR($V734),"",OFFSET('Smelter Look-up'!$C$4,$V734-4,0)&amp;"")</f>
        <v/>
      </c>
      <c r="S734" s="181" t="str">
        <f t="shared" ca="1" si="90"/>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si="91"/>
        <v>0</v>
      </c>
      <c r="AB734" s="228" t="str">
        <f t="shared" si="92"/>
        <v/>
      </c>
    </row>
    <row r="735" spans="1:28" s="227" customFormat="1" ht="20.25">
      <c r="A735" s="181"/>
      <c r="B735" s="182"/>
      <c r="C735" s="186"/>
      <c r="D735" s="230"/>
      <c r="E735" s="182"/>
      <c r="F735" s="182"/>
      <c r="G735" s="182"/>
      <c r="H735" s="183"/>
      <c r="I735" s="184"/>
      <c r="J735" s="184"/>
      <c r="K735" s="224"/>
      <c r="L735" s="224"/>
      <c r="M735" s="224"/>
      <c r="N735" s="224"/>
      <c r="O735" s="224"/>
      <c r="P735" s="185"/>
      <c r="Q735" s="225"/>
      <c r="R735" s="182" t="str">
        <f ca="1">IF(ISERROR($V735),"",OFFSET('Smelter Look-up'!$C$4,$V735-4,0)&amp;"")</f>
        <v/>
      </c>
      <c r="S735" s="181" t="str">
        <f t="shared" ca="1" si="90"/>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si="91"/>
        <v>0</v>
      </c>
      <c r="AB735" s="228" t="str">
        <f t="shared" si="92"/>
        <v/>
      </c>
    </row>
    <row r="736" spans="1:28" s="227" customFormat="1" ht="20.25">
      <c r="A736" s="181"/>
      <c r="B736" s="182"/>
      <c r="C736" s="186"/>
      <c r="D736" s="230"/>
      <c r="E736" s="182"/>
      <c r="F736" s="182"/>
      <c r="G736" s="182"/>
      <c r="H736" s="183"/>
      <c r="I736" s="184"/>
      <c r="J736" s="184"/>
      <c r="K736" s="224"/>
      <c r="L736" s="224"/>
      <c r="M736" s="224"/>
      <c r="N736" s="224"/>
      <c r="O736" s="224"/>
      <c r="P736" s="185"/>
      <c r="Q736" s="225"/>
      <c r="R736" s="182" t="str">
        <f ca="1">IF(ISERROR($V736),"",OFFSET('Smelter Look-up'!$C$4,$V736-4,0)&amp;"")</f>
        <v/>
      </c>
      <c r="S736" s="181" t="str">
        <f t="shared" ca="1" si="90"/>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si="91"/>
        <v>0</v>
      </c>
      <c r="AB736" s="228" t="str">
        <f t="shared" si="92"/>
        <v/>
      </c>
    </row>
    <row r="737" spans="1:28" s="227" customFormat="1" ht="20.25">
      <c r="A737" s="181"/>
      <c r="B737" s="182"/>
      <c r="C737" s="186"/>
      <c r="D737" s="230"/>
      <c r="E737" s="182"/>
      <c r="F737" s="182"/>
      <c r="G737" s="182"/>
      <c r="H737" s="183"/>
      <c r="I737" s="184"/>
      <c r="J737" s="184"/>
      <c r="K737" s="224"/>
      <c r="L737" s="224"/>
      <c r="M737" s="224"/>
      <c r="N737" s="224"/>
      <c r="O737" s="224"/>
      <c r="P737" s="185"/>
      <c r="Q737" s="225"/>
      <c r="R737" s="182" t="str">
        <f ca="1">IF(ISERROR($V737),"",OFFSET('Smelter Look-up'!$C$4,$V737-4,0)&amp;"")</f>
        <v/>
      </c>
      <c r="S737" s="181" t="str">
        <f t="shared" ca="1" si="90"/>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si="91"/>
        <v>0</v>
      </c>
      <c r="AB737" s="228" t="str">
        <f t="shared" si="92"/>
        <v/>
      </c>
    </row>
    <row r="738" spans="1:28" s="227" customFormat="1" ht="20.25">
      <c r="A738" s="181"/>
      <c r="B738" s="182"/>
      <c r="C738" s="186"/>
      <c r="D738" s="230"/>
      <c r="E738" s="182"/>
      <c r="F738" s="182"/>
      <c r="G738" s="182"/>
      <c r="H738" s="183"/>
      <c r="I738" s="184"/>
      <c r="J738" s="184"/>
      <c r="K738" s="224"/>
      <c r="L738" s="224"/>
      <c r="M738" s="224"/>
      <c r="N738" s="224"/>
      <c r="O738" s="224"/>
      <c r="P738" s="185"/>
      <c r="Q738" s="225"/>
      <c r="R738" s="182" t="str">
        <f ca="1">IF(ISERROR($V738),"",OFFSET('Smelter Look-up'!$C$4,$V738-4,0)&amp;"")</f>
        <v/>
      </c>
      <c r="S738" s="181" t="str">
        <f t="shared" ca="1" si="90"/>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si="91"/>
        <v>0</v>
      </c>
      <c r="AB738" s="228" t="str">
        <f t="shared" si="92"/>
        <v/>
      </c>
    </row>
    <row r="739" spans="1:28" s="227" customFormat="1" ht="20.25">
      <c r="A739" s="181"/>
      <c r="B739" s="182"/>
      <c r="C739" s="186"/>
      <c r="D739" s="230"/>
      <c r="E739" s="182"/>
      <c r="F739" s="182"/>
      <c r="G739" s="182"/>
      <c r="H739" s="183"/>
      <c r="I739" s="184"/>
      <c r="J739" s="184"/>
      <c r="K739" s="224"/>
      <c r="L739" s="224"/>
      <c r="M739" s="224"/>
      <c r="N739" s="224"/>
      <c r="O739" s="224"/>
      <c r="P739" s="185"/>
      <c r="Q739" s="225"/>
      <c r="R739" s="182" t="str">
        <f ca="1">IF(ISERROR($V739),"",OFFSET('Smelter Look-up'!$C$4,$V739-4,0)&amp;"")</f>
        <v/>
      </c>
      <c r="S739" s="181" t="str">
        <f t="shared" ca="1" si="90"/>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si="91"/>
        <v>0</v>
      </c>
      <c r="AB739" s="228" t="str">
        <f t="shared" si="92"/>
        <v/>
      </c>
    </row>
    <row r="740" spans="1:28" s="227" customFormat="1" ht="20.25">
      <c r="A740" s="181"/>
      <c r="B740" s="182"/>
      <c r="C740" s="186"/>
      <c r="D740" s="230"/>
      <c r="E740" s="182"/>
      <c r="F740" s="182"/>
      <c r="G740" s="182"/>
      <c r="H740" s="183"/>
      <c r="I740" s="184"/>
      <c r="J740" s="184"/>
      <c r="K740" s="224"/>
      <c r="L740" s="224"/>
      <c r="M740" s="224"/>
      <c r="N740" s="224"/>
      <c r="O740" s="224"/>
      <c r="P740" s="185"/>
      <c r="Q740" s="225"/>
      <c r="R740" s="182" t="str">
        <f ca="1">IF(ISERROR($V740),"",OFFSET('Smelter Look-up'!$C$4,$V740-4,0)&amp;"")</f>
        <v/>
      </c>
      <c r="S740" s="181" t="str">
        <f t="shared" ca="1" si="90"/>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si="91"/>
        <v>0</v>
      </c>
      <c r="AB740" s="228" t="str">
        <f t="shared" si="92"/>
        <v/>
      </c>
    </row>
    <row r="741" spans="1:28" s="227" customFormat="1" ht="20.25">
      <c r="A741" s="181"/>
      <c r="B741" s="182"/>
      <c r="C741" s="186"/>
      <c r="D741" s="230"/>
      <c r="E741" s="182"/>
      <c r="F741" s="182"/>
      <c r="G741" s="182"/>
      <c r="H741" s="183"/>
      <c r="I741" s="184"/>
      <c r="J741" s="184"/>
      <c r="K741" s="224"/>
      <c r="L741" s="224"/>
      <c r="M741" s="224"/>
      <c r="N741" s="224"/>
      <c r="O741" s="224"/>
      <c r="P741" s="185"/>
      <c r="Q741" s="225"/>
      <c r="R741" s="182" t="str">
        <f ca="1">IF(ISERROR($V741),"",OFFSET('Smelter Look-up'!$C$4,$V741-4,0)&amp;"")</f>
        <v/>
      </c>
      <c r="S741" s="181" t="str">
        <f t="shared" ca="1" si="90"/>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si="91"/>
        <v>0</v>
      </c>
      <c r="AB741" s="228" t="str">
        <f t="shared" si="92"/>
        <v/>
      </c>
    </row>
    <row r="742" spans="1:28" s="227" customFormat="1" ht="20.25">
      <c r="A742" s="181"/>
      <c r="B742" s="182"/>
      <c r="C742" s="186"/>
      <c r="D742" s="230"/>
      <c r="E742" s="182"/>
      <c r="F742" s="182"/>
      <c r="G742" s="182"/>
      <c r="H742" s="183"/>
      <c r="I742" s="184"/>
      <c r="J742" s="184"/>
      <c r="K742" s="224"/>
      <c r="L742" s="224"/>
      <c r="M742" s="224"/>
      <c r="N742" s="224"/>
      <c r="O742" s="224"/>
      <c r="P742" s="185"/>
      <c r="Q742" s="225"/>
      <c r="R742" s="182" t="str">
        <f ca="1">IF(ISERROR($V742),"",OFFSET('Smelter Look-up'!$C$4,$V742-4,0)&amp;"")</f>
        <v/>
      </c>
      <c r="S742" s="181" t="str">
        <f t="shared" ca="1" si="90"/>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si="91"/>
        <v>0</v>
      </c>
      <c r="AB742" s="228" t="str">
        <f t="shared" si="92"/>
        <v/>
      </c>
    </row>
    <row r="743" spans="1:28" s="227" customFormat="1" ht="20.25">
      <c r="A743" s="181"/>
      <c r="B743" s="182"/>
      <c r="C743" s="186"/>
      <c r="D743" s="230"/>
      <c r="E743" s="182"/>
      <c r="F743" s="182"/>
      <c r="G743" s="182"/>
      <c r="H743" s="183"/>
      <c r="I743" s="184"/>
      <c r="J743" s="184"/>
      <c r="K743" s="224"/>
      <c r="L743" s="224"/>
      <c r="M743" s="224"/>
      <c r="N743" s="224"/>
      <c r="O743" s="224"/>
      <c r="P743" s="185"/>
      <c r="Q743" s="225"/>
      <c r="R743" s="182" t="str">
        <f ca="1">IF(ISERROR($V743),"",OFFSET('Smelter Look-up'!$C$4,$V743-4,0)&amp;"")</f>
        <v/>
      </c>
      <c r="S743" s="181" t="str">
        <f t="shared" ca="1" si="90"/>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si="91"/>
        <v>0</v>
      </c>
      <c r="AB743" s="228" t="str">
        <f t="shared" si="92"/>
        <v/>
      </c>
    </row>
    <row r="744" spans="1:28" s="227" customFormat="1" ht="20.25">
      <c r="A744" s="181"/>
      <c r="B744" s="182"/>
      <c r="C744" s="186"/>
      <c r="D744" s="230"/>
      <c r="E744" s="182"/>
      <c r="F744" s="182"/>
      <c r="G744" s="182"/>
      <c r="H744" s="183"/>
      <c r="I744" s="184"/>
      <c r="J744" s="184"/>
      <c r="K744" s="224"/>
      <c r="L744" s="224"/>
      <c r="M744" s="224"/>
      <c r="N744" s="224"/>
      <c r="O744" s="224"/>
      <c r="P744" s="185"/>
      <c r="Q744" s="225"/>
      <c r="R744" s="182" t="str">
        <f ca="1">IF(ISERROR($V744),"",OFFSET('Smelter Look-up'!$C$4,$V744-4,0)&amp;"")</f>
        <v/>
      </c>
      <c r="S744" s="181" t="str">
        <f t="shared" ca="1" si="90"/>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si="91"/>
        <v>0</v>
      </c>
      <c r="AB744" s="228" t="str">
        <f t="shared" si="92"/>
        <v/>
      </c>
    </row>
    <row r="745" spans="1:28" s="227" customFormat="1" ht="20.25">
      <c r="A745" s="181"/>
      <c r="B745" s="182"/>
      <c r="C745" s="186"/>
      <c r="D745" s="230"/>
      <c r="E745" s="182"/>
      <c r="F745" s="182"/>
      <c r="G745" s="182"/>
      <c r="H745" s="183"/>
      <c r="I745" s="184"/>
      <c r="J745" s="184"/>
      <c r="K745" s="224"/>
      <c r="L745" s="224"/>
      <c r="M745" s="224"/>
      <c r="N745" s="224"/>
      <c r="O745" s="224"/>
      <c r="P745" s="185"/>
      <c r="Q745" s="225"/>
      <c r="R745" s="182" t="str">
        <f ca="1">IF(ISERROR($V745),"",OFFSET('Smelter Look-up'!$C$4,$V745-4,0)&amp;"")</f>
        <v/>
      </c>
      <c r="S745" s="181" t="str">
        <f t="shared" ca="1" si="90"/>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si="91"/>
        <v>0</v>
      </c>
      <c r="AB745" s="228" t="str">
        <f t="shared" si="92"/>
        <v/>
      </c>
    </row>
    <row r="746" spans="1:28" s="227" customFormat="1" ht="20.25">
      <c r="A746" s="181"/>
      <c r="B746" s="182"/>
      <c r="C746" s="186"/>
      <c r="D746" s="230"/>
      <c r="E746" s="182"/>
      <c r="F746" s="182"/>
      <c r="G746" s="182"/>
      <c r="H746" s="183"/>
      <c r="I746" s="184"/>
      <c r="J746" s="184"/>
      <c r="K746" s="224"/>
      <c r="L746" s="224"/>
      <c r="M746" s="224"/>
      <c r="N746" s="224"/>
      <c r="O746" s="224"/>
      <c r="P746" s="185"/>
      <c r="Q746" s="225"/>
      <c r="R746" s="182" t="str">
        <f ca="1">IF(ISERROR($V746),"",OFFSET('Smelter Look-up'!$C$4,$V746-4,0)&amp;"")</f>
        <v/>
      </c>
      <c r="S746" s="181" t="str">
        <f t="shared" ca="1" si="90"/>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si="91"/>
        <v>0</v>
      </c>
      <c r="AB746" s="228" t="str">
        <f t="shared" si="92"/>
        <v/>
      </c>
    </row>
    <row r="747" spans="1:28" s="227" customFormat="1" ht="20.25">
      <c r="A747" s="181"/>
      <c r="B747" s="182"/>
      <c r="C747" s="186"/>
      <c r="D747" s="230"/>
      <c r="E747" s="182"/>
      <c r="F747" s="182"/>
      <c r="G747" s="182"/>
      <c r="H747" s="183"/>
      <c r="I747" s="184"/>
      <c r="J747" s="184"/>
      <c r="K747" s="224"/>
      <c r="L747" s="224"/>
      <c r="M747" s="224"/>
      <c r="N747" s="224"/>
      <c r="O747" s="224"/>
      <c r="P747" s="185"/>
      <c r="Q747" s="225"/>
      <c r="R747" s="182" t="str">
        <f ca="1">IF(ISERROR($V747),"",OFFSET('Smelter Look-up'!$C$4,$V747-4,0)&amp;"")</f>
        <v/>
      </c>
      <c r="S747" s="181" t="str">
        <f t="shared" ca="1" si="90"/>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si="91"/>
        <v>0</v>
      </c>
      <c r="AB747" s="228" t="str">
        <f t="shared" si="92"/>
        <v/>
      </c>
    </row>
    <row r="748" spans="1:28" s="227" customFormat="1" ht="20.25">
      <c r="A748" s="181"/>
      <c r="B748" s="182"/>
      <c r="C748" s="186"/>
      <c r="D748" s="230"/>
      <c r="E748" s="182"/>
      <c r="F748" s="182"/>
      <c r="G748" s="182"/>
      <c r="H748" s="183"/>
      <c r="I748" s="184"/>
      <c r="J748" s="184"/>
      <c r="K748" s="224"/>
      <c r="L748" s="224"/>
      <c r="M748" s="224"/>
      <c r="N748" s="224"/>
      <c r="O748" s="224"/>
      <c r="P748" s="185"/>
      <c r="Q748" s="225"/>
      <c r="R748" s="182" t="str">
        <f ca="1">IF(ISERROR($V748),"",OFFSET('Smelter Look-up'!$C$4,$V748-4,0)&amp;"")</f>
        <v/>
      </c>
      <c r="S748" s="181" t="str">
        <f t="shared" ca="1" si="90"/>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si="91"/>
        <v>0</v>
      </c>
      <c r="AB748" s="228" t="str">
        <f t="shared" si="92"/>
        <v/>
      </c>
    </row>
    <row r="749" spans="1:28" s="227" customFormat="1" ht="20.25">
      <c r="A749" s="181"/>
      <c r="B749" s="182"/>
      <c r="C749" s="186"/>
      <c r="D749" s="230"/>
      <c r="E749" s="182"/>
      <c r="F749" s="182"/>
      <c r="G749" s="182"/>
      <c r="H749" s="183"/>
      <c r="I749" s="184"/>
      <c r="J749" s="184"/>
      <c r="K749" s="224"/>
      <c r="L749" s="224"/>
      <c r="M749" s="224"/>
      <c r="N749" s="224"/>
      <c r="O749" s="224"/>
      <c r="P749" s="185"/>
      <c r="Q749" s="225"/>
      <c r="R749" s="182" t="str">
        <f ca="1">IF(ISERROR($V749),"",OFFSET('Smelter Look-up'!$C$4,$V749-4,0)&amp;"")</f>
        <v/>
      </c>
      <c r="S749" s="181" t="str">
        <f t="shared" ca="1" si="90"/>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si="91"/>
        <v>0</v>
      </c>
      <c r="AB749" s="228" t="str">
        <f t="shared" si="92"/>
        <v/>
      </c>
    </row>
    <row r="750" spans="1:28" s="227" customFormat="1" ht="20.25">
      <c r="A750" s="181"/>
      <c r="B750" s="182"/>
      <c r="C750" s="186"/>
      <c r="D750" s="230"/>
      <c r="E750" s="182"/>
      <c r="F750" s="182"/>
      <c r="G750" s="182"/>
      <c r="H750" s="183"/>
      <c r="I750" s="184"/>
      <c r="J750" s="184"/>
      <c r="K750" s="224"/>
      <c r="L750" s="224"/>
      <c r="M750" s="224"/>
      <c r="N750" s="224"/>
      <c r="O750" s="224"/>
      <c r="P750" s="185"/>
      <c r="Q750" s="225"/>
      <c r="R750" s="182" t="str">
        <f ca="1">IF(ISERROR($V750),"",OFFSET('Smelter Look-up'!$C$4,$V750-4,0)&amp;"")</f>
        <v/>
      </c>
      <c r="S750" s="181" t="str">
        <f t="shared" ca="1" si="90"/>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si="91"/>
        <v>0</v>
      </c>
      <c r="AB750" s="228" t="str">
        <f t="shared" si="92"/>
        <v/>
      </c>
    </row>
    <row r="751" spans="1:28" s="227" customFormat="1" ht="20.25">
      <c r="A751" s="181"/>
      <c r="B751" s="182"/>
      <c r="C751" s="186"/>
      <c r="D751" s="230"/>
      <c r="E751" s="182"/>
      <c r="F751" s="182"/>
      <c r="G751" s="182"/>
      <c r="H751" s="183"/>
      <c r="I751" s="184"/>
      <c r="J751" s="184"/>
      <c r="K751" s="224"/>
      <c r="L751" s="224"/>
      <c r="M751" s="224"/>
      <c r="N751" s="224"/>
      <c r="O751" s="224"/>
      <c r="P751" s="185"/>
      <c r="Q751" s="225"/>
      <c r="R751" s="182" t="str">
        <f ca="1">IF(ISERROR($V751),"",OFFSET('Smelter Look-up'!$C$4,$V751-4,0)&amp;"")</f>
        <v/>
      </c>
      <c r="S751" s="181" t="str">
        <f t="shared" ca="1" si="90"/>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si="91"/>
        <v>0</v>
      </c>
      <c r="AB751" s="228" t="str">
        <f t="shared" si="92"/>
        <v/>
      </c>
    </row>
    <row r="752" spans="1:28" s="227" customFormat="1" ht="20.25">
      <c r="A752" s="181"/>
      <c r="B752" s="182"/>
      <c r="C752" s="186"/>
      <c r="D752" s="230"/>
      <c r="E752" s="182"/>
      <c r="F752" s="182"/>
      <c r="G752" s="182"/>
      <c r="H752" s="183"/>
      <c r="I752" s="184"/>
      <c r="J752" s="184"/>
      <c r="K752" s="224"/>
      <c r="L752" s="224"/>
      <c r="M752" s="224"/>
      <c r="N752" s="224"/>
      <c r="O752" s="224"/>
      <c r="P752" s="185"/>
      <c r="Q752" s="225"/>
      <c r="R752" s="182" t="str">
        <f ca="1">IF(ISERROR($V752),"",OFFSET('Smelter Look-up'!$C$4,$V752-4,0)&amp;"")</f>
        <v/>
      </c>
      <c r="S752" s="181" t="str">
        <f t="shared" ca="1" si="90"/>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si="91"/>
        <v>0</v>
      </c>
      <c r="AB752" s="228" t="str">
        <f t="shared" si="92"/>
        <v/>
      </c>
    </row>
    <row r="753" spans="1:28" s="227" customFormat="1" ht="20.25">
      <c r="A753" s="181"/>
      <c r="B753" s="182"/>
      <c r="C753" s="186"/>
      <c r="D753" s="230"/>
      <c r="E753" s="182"/>
      <c r="F753" s="182"/>
      <c r="G753" s="182"/>
      <c r="H753" s="183"/>
      <c r="I753" s="184"/>
      <c r="J753" s="184"/>
      <c r="K753" s="224"/>
      <c r="L753" s="224"/>
      <c r="M753" s="224"/>
      <c r="N753" s="224"/>
      <c r="O753" s="224"/>
      <c r="P753" s="185"/>
      <c r="Q753" s="225"/>
      <c r="R753" s="182" t="str">
        <f ca="1">IF(ISERROR($V753),"",OFFSET('Smelter Look-up'!$C$4,$V753-4,0)&amp;"")</f>
        <v/>
      </c>
      <c r="S753" s="181" t="str">
        <f t="shared" ca="1" si="90"/>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si="91"/>
        <v>0</v>
      </c>
      <c r="AB753" s="228" t="str">
        <f t="shared" si="92"/>
        <v/>
      </c>
    </row>
    <row r="754" spans="1:28" s="227" customFormat="1" ht="20.25">
      <c r="A754" s="181"/>
      <c r="B754" s="182"/>
      <c r="C754" s="186"/>
      <c r="D754" s="230"/>
      <c r="E754" s="182"/>
      <c r="F754" s="182"/>
      <c r="G754" s="182"/>
      <c r="H754" s="183"/>
      <c r="I754" s="184"/>
      <c r="J754" s="184"/>
      <c r="K754" s="224"/>
      <c r="L754" s="224"/>
      <c r="M754" s="224"/>
      <c r="N754" s="224"/>
      <c r="O754" s="224"/>
      <c r="P754" s="185"/>
      <c r="Q754" s="225"/>
      <c r="R754" s="182" t="str">
        <f ca="1">IF(ISERROR($V754),"",OFFSET('Smelter Look-up'!$C$4,$V754-4,0)&amp;"")</f>
        <v/>
      </c>
      <c r="S754" s="181" t="str">
        <f t="shared" ca="1" si="90"/>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si="91"/>
        <v>0</v>
      </c>
      <c r="AB754" s="228" t="str">
        <f t="shared" si="92"/>
        <v/>
      </c>
    </row>
    <row r="755" spans="1:28" s="227" customFormat="1" ht="20.25">
      <c r="A755" s="181"/>
      <c r="B755" s="182"/>
      <c r="C755" s="186"/>
      <c r="D755" s="230"/>
      <c r="E755" s="182"/>
      <c r="F755" s="182"/>
      <c r="G755" s="182"/>
      <c r="H755" s="183"/>
      <c r="I755" s="184"/>
      <c r="J755" s="184"/>
      <c r="K755" s="224"/>
      <c r="L755" s="224"/>
      <c r="M755" s="224"/>
      <c r="N755" s="224"/>
      <c r="O755" s="224"/>
      <c r="P755" s="185"/>
      <c r="Q755" s="225"/>
      <c r="R755" s="182" t="str">
        <f ca="1">IF(ISERROR($V755),"",OFFSET('Smelter Look-up'!$C$4,$V755-4,0)&amp;"")</f>
        <v/>
      </c>
      <c r="S755" s="181" t="str">
        <f t="shared" ca="1" si="90"/>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si="91"/>
        <v>0</v>
      </c>
      <c r="AB755" s="228" t="str">
        <f t="shared" si="92"/>
        <v/>
      </c>
    </row>
    <row r="756" spans="1:28" s="227" customFormat="1" ht="20.25">
      <c r="A756" s="181"/>
      <c r="B756" s="182"/>
      <c r="C756" s="186"/>
      <c r="D756" s="230"/>
      <c r="E756" s="182"/>
      <c r="F756" s="182"/>
      <c r="G756" s="182"/>
      <c r="H756" s="183"/>
      <c r="I756" s="184"/>
      <c r="J756" s="184"/>
      <c r="K756" s="224"/>
      <c r="L756" s="224"/>
      <c r="M756" s="224"/>
      <c r="N756" s="224"/>
      <c r="O756" s="224"/>
      <c r="P756" s="185"/>
      <c r="Q756" s="225"/>
      <c r="R756" s="182" t="str">
        <f ca="1">IF(ISERROR($V756),"",OFFSET('Smelter Look-up'!$C$4,$V756-4,0)&amp;"")</f>
        <v/>
      </c>
      <c r="S756" s="181" t="str">
        <f t="shared" ca="1" si="90"/>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si="91"/>
        <v>0</v>
      </c>
      <c r="AB756" s="228" t="str">
        <f t="shared" si="92"/>
        <v/>
      </c>
    </row>
    <row r="757" spans="1:28" s="227" customFormat="1" ht="20.25">
      <c r="A757" s="181"/>
      <c r="B757" s="182"/>
      <c r="C757" s="186"/>
      <c r="D757" s="230"/>
      <c r="E757" s="182"/>
      <c r="F757" s="182"/>
      <c r="G757" s="182"/>
      <c r="H757" s="183"/>
      <c r="I757" s="184"/>
      <c r="J757" s="184"/>
      <c r="K757" s="224"/>
      <c r="L757" s="224"/>
      <c r="M757" s="224"/>
      <c r="N757" s="224"/>
      <c r="O757" s="224"/>
      <c r="P757" s="185"/>
      <c r="Q757" s="225"/>
      <c r="R757" s="182" t="str">
        <f ca="1">IF(ISERROR($V757),"",OFFSET('Smelter Look-up'!$C$4,$V757-4,0)&amp;"")</f>
        <v/>
      </c>
      <c r="S757" s="181" t="str">
        <f t="shared" ca="1" si="90"/>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si="91"/>
        <v>0</v>
      </c>
      <c r="AB757" s="228" t="str">
        <f t="shared" si="92"/>
        <v/>
      </c>
    </row>
    <row r="758" spans="1:28" s="227" customFormat="1" ht="20.25">
      <c r="A758" s="181"/>
      <c r="B758" s="182"/>
      <c r="C758" s="186"/>
      <c r="D758" s="230"/>
      <c r="E758" s="182"/>
      <c r="F758" s="182"/>
      <c r="G758" s="182"/>
      <c r="H758" s="183"/>
      <c r="I758" s="184"/>
      <c r="J758" s="184"/>
      <c r="K758" s="224"/>
      <c r="L758" s="224"/>
      <c r="M758" s="224"/>
      <c r="N758" s="224"/>
      <c r="O758" s="224"/>
      <c r="P758" s="185"/>
      <c r="Q758" s="225"/>
      <c r="R758" s="182" t="str">
        <f ca="1">IF(ISERROR($V758),"",OFFSET('Smelter Look-up'!$C$4,$V758-4,0)&amp;"")</f>
        <v/>
      </c>
      <c r="S758" s="181" t="str">
        <f t="shared" ca="1" si="90"/>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si="91"/>
        <v>0</v>
      </c>
      <c r="AB758" s="228" t="str">
        <f t="shared" si="92"/>
        <v/>
      </c>
    </row>
    <row r="759" spans="1:28" s="227" customFormat="1" ht="20.25">
      <c r="A759" s="181"/>
      <c r="B759" s="182"/>
      <c r="C759" s="186"/>
      <c r="D759" s="230"/>
      <c r="E759" s="182"/>
      <c r="F759" s="182"/>
      <c r="G759" s="182"/>
      <c r="H759" s="183"/>
      <c r="I759" s="184"/>
      <c r="J759" s="184"/>
      <c r="K759" s="224"/>
      <c r="L759" s="224"/>
      <c r="M759" s="224"/>
      <c r="N759" s="224"/>
      <c r="O759" s="224"/>
      <c r="P759" s="185"/>
      <c r="Q759" s="225"/>
      <c r="R759" s="182" t="str">
        <f ca="1">IF(ISERROR($V759),"",OFFSET('Smelter Look-up'!$C$4,$V759-4,0)&amp;"")</f>
        <v/>
      </c>
      <c r="S759" s="181" t="str">
        <f t="shared" ca="1" si="90"/>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si="91"/>
        <v>0</v>
      </c>
      <c r="AB759" s="228" t="str">
        <f t="shared" si="92"/>
        <v/>
      </c>
    </row>
    <row r="760" spans="1:28" s="227" customFormat="1" ht="20.25">
      <c r="A760" s="181"/>
      <c r="B760" s="182"/>
      <c r="C760" s="186"/>
      <c r="D760" s="230"/>
      <c r="E760" s="182"/>
      <c r="F760" s="182"/>
      <c r="G760" s="182"/>
      <c r="H760" s="183"/>
      <c r="I760" s="184"/>
      <c r="J760" s="184"/>
      <c r="K760" s="224"/>
      <c r="L760" s="224"/>
      <c r="M760" s="224"/>
      <c r="N760" s="224"/>
      <c r="O760" s="224"/>
      <c r="P760" s="185"/>
      <c r="Q760" s="225"/>
      <c r="R760" s="182" t="str">
        <f ca="1">IF(ISERROR($V760),"",OFFSET('Smelter Look-up'!$C$4,$V760-4,0)&amp;"")</f>
        <v/>
      </c>
      <c r="S760" s="181" t="str">
        <f t="shared" ca="1" si="90"/>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si="91"/>
        <v>0</v>
      </c>
      <c r="AB760" s="228" t="str">
        <f t="shared" si="92"/>
        <v/>
      </c>
    </row>
    <row r="761" spans="1:28" s="227" customFormat="1" ht="20.25">
      <c r="A761" s="181"/>
      <c r="B761" s="182"/>
      <c r="C761" s="186"/>
      <c r="D761" s="230"/>
      <c r="E761" s="182"/>
      <c r="F761" s="182"/>
      <c r="G761" s="182"/>
      <c r="H761" s="183"/>
      <c r="I761" s="184"/>
      <c r="J761" s="184"/>
      <c r="K761" s="224"/>
      <c r="L761" s="224"/>
      <c r="M761" s="224"/>
      <c r="N761" s="224"/>
      <c r="O761" s="224"/>
      <c r="P761" s="185"/>
      <c r="Q761" s="225"/>
      <c r="R761" s="182" t="str">
        <f ca="1">IF(ISERROR($V761),"",OFFSET('Smelter Look-up'!$C$4,$V761-4,0)&amp;"")</f>
        <v/>
      </c>
      <c r="S761" s="181" t="str">
        <f t="shared" ca="1" si="90"/>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si="91"/>
        <v>0</v>
      </c>
      <c r="AB761" s="228" t="str">
        <f t="shared" si="92"/>
        <v/>
      </c>
    </row>
    <row r="762" spans="1:28" s="227" customFormat="1" ht="20.25">
      <c r="A762" s="181"/>
      <c r="B762" s="182"/>
      <c r="C762" s="186"/>
      <c r="D762" s="230"/>
      <c r="E762" s="182"/>
      <c r="F762" s="182"/>
      <c r="G762" s="182"/>
      <c r="H762" s="183"/>
      <c r="I762" s="184"/>
      <c r="J762" s="184"/>
      <c r="K762" s="224"/>
      <c r="L762" s="224"/>
      <c r="M762" s="224"/>
      <c r="N762" s="224"/>
      <c r="O762" s="224"/>
      <c r="P762" s="185"/>
      <c r="Q762" s="225"/>
      <c r="R762" s="182" t="str">
        <f ca="1">IF(ISERROR($V762),"",OFFSET('Smelter Look-up'!$C$4,$V762-4,0)&amp;"")</f>
        <v/>
      </c>
      <c r="S762" s="181" t="str">
        <f t="shared" ca="1" si="90"/>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si="91"/>
        <v>0</v>
      </c>
      <c r="AB762" s="228" t="str">
        <f t="shared" si="92"/>
        <v/>
      </c>
    </row>
    <row r="763" spans="1:28" s="227" customFormat="1" ht="20.25">
      <c r="A763" s="181"/>
      <c r="B763" s="182"/>
      <c r="C763" s="186"/>
      <c r="D763" s="230"/>
      <c r="E763" s="182"/>
      <c r="F763" s="182"/>
      <c r="G763" s="182"/>
      <c r="H763" s="183"/>
      <c r="I763" s="184"/>
      <c r="J763" s="184"/>
      <c r="K763" s="224"/>
      <c r="L763" s="224"/>
      <c r="M763" s="224"/>
      <c r="N763" s="224"/>
      <c r="O763" s="224"/>
      <c r="P763" s="185"/>
      <c r="Q763" s="225"/>
      <c r="R763" s="182" t="str">
        <f ca="1">IF(ISERROR($V763),"",OFFSET('Smelter Look-up'!$C$4,$V763-4,0)&amp;"")</f>
        <v/>
      </c>
      <c r="S763" s="181" t="str">
        <f t="shared" ca="1" si="90"/>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si="91"/>
        <v>0</v>
      </c>
      <c r="AB763" s="228" t="str">
        <f t="shared" si="92"/>
        <v/>
      </c>
    </row>
    <row r="764" spans="1:28" s="227" customFormat="1" ht="20.25">
      <c r="A764" s="181"/>
      <c r="B764" s="182"/>
      <c r="C764" s="186"/>
      <c r="D764" s="230"/>
      <c r="E764" s="182"/>
      <c r="F764" s="182"/>
      <c r="G764" s="182"/>
      <c r="H764" s="183"/>
      <c r="I764" s="184"/>
      <c r="J764" s="184"/>
      <c r="K764" s="224"/>
      <c r="L764" s="224"/>
      <c r="M764" s="224"/>
      <c r="N764" s="224"/>
      <c r="O764" s="224"/>
      <c r="P764" s="185"/>
      <c r="Q764" s="225"/>
      <c r="R764" s="182" t="str">
        <f ca="1">IF(ISERROR($V764),"",OFFSET('Smelter Look-up'!$C$4,$V764-4,0)&amp;"")</f>
        <v/>
      </c>
      <c r="S764" s="181" t="str">
        <f t="shared" ca="1" si="90"/>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si="91"/>
        <v>0</v>
      </c>
      <c r="AB764" s="228" t="str">
        <f t="shared" si="92"/>
        <v/>
      </c>
    </row>
    <row r="765" spans="1:28" s="227" customFormat="1" ht="20.25">
      <c r="A765" s="181"/>
      <c r="B765" s="182"/>
      <c r="C765" s="186"/>
      <c r="D765" s="230"/>
      <c r="E765" s="182"/>
      <c r="F765" s="182"/>
      <c r="G765" s="182"/>
      <c r="H765" s="183"/>
      <c r="I765" s="184"/>
      <c r="J765" s="184"/>
      <c r="K765" s="224"/>
      <c r="L765" s="224"/>
      <c r="M765" s="224"/>
      <c r="N765" s="224"/>
      <c r="O765" s="224"/>
      <c r="P765" s="185"/>
      <c r="Q765" s="225"/>
      <c r="R765" s="182" t="str">
        <f ca="1">IF(ISERROR($V765),"",OFFSET('Smelter Look-up'!$C$4,$V765-4,0)&amp;"")</f>
        <v/>
      </c>
      <c r="S765" s="181" t="str">
        <f t="shared" ref="S765:S795" ca="1" si="93">IF(B765="","",IF(ISERROR(MATCH($E765,CL,0)),"Unknown",INDIRECT("'C'!$A$"&amp;MATCH($E765,CL,0)+1)))</f>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ref="X765:X795" si="94">IF(AND(C765="Smelter not listed",OR(LEN(D765)=0,LEN(E765)=0)),1,0)</f>
        <v>0</v>
      </c>
      <c r="AB765" s="228" t="str">
        <f t="shared" ref="AB765:AB795" si="95">B765&amp;C765</f>
        <v/>
      </c>
    </row>
    <row r="766" spans="1:28" s="227" customFormat="1" ht="20.25">
      <c r="A766" s="181"/>
      <c r="B766" s="182"/>
      <c r="C766" s="186"/>
      <c r="D766" s="230"/>
      <c r="E766" s="182"/>
      <c r="F766" s="182"/>
      <c r="G766" s="182"/>
      <c r="H766" s="183"/>
      <c r="I766" s="184"/>
      <c r="J766" s="184"/>
      <c r="K766" s="224"/>
      <c r="L766" s="224"/>
      <c r="M766" s="224"/>
      <c r="N766" s="224"/>
      <c r="O766" s="224"/>
      <c r="P766" s="185"/>
      <c r="Q766" s="225"/>
      <c r="R766" s="182" t="str">
        <f ca="1">IF(ISERROR($V766),"",OFFSET('Smelter Look-up'!$C$4,$V766-4,0)&amp;"")</f>
        <v/>
      </c>
      <c r="S766" s="181" t="str">
        <f t="shared" ca="1" si="93"/>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si="94"/>
        <v>0</v>
      </c>
      <c r="AB766" s="228" t="str">
        <f t="shared" si="95"/>
        <v/>
      </c>
    </row>
    <row r="767" spans="1:28" s="227" customFormat="1" ht="20.25">
      <c r="A767" s="181"/>
      <c r="B767" s="182"/>
      <c r="C767" s="186"/>
      <c r="D767" s="230"/>
      <c r="E767" s="182"/>
      <c r="F767" s="182"/>
      <c r="G767" s="182"/>
      <c r="H767" s="183"/>
      <c r="I767" s="184"/>
      <c r="J767" s="184"/>
      <c r="K767" s="224"/>
      <c r="L767" s="224"/>
      <c r="M767" s="224"/>
      <c r="N767" s="224"/>
      <c r="O767" s="224"/>
      <c r="P767" s="185"/>
      <c r="Q767" s="225"/>
      <c r="R767" s="182" t="str">
        <f ca="1">IF(ISERROR($V767),"",OFFSET('Smelter Look-up'!$C$4,$V767-4,0)&amp;"")</f>
        <v/>
      </c>
      <c r="S767" s="181" t="str">
        <f t="shared" ca="1" si="93"/>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si="94"/>
        <v>0</v>
      </c>
      <c r="AB767" s="228" t="str">
        <f t="shared" si="95"/>
        <v/>
      </c>
    </row>
    <row r="768" spans="1:28" s="227" customFormat="1" ht="20.25">
      <c r="A768" s="181"/>
      <c r="B768" s="182"/>
      <c r="C768" s="186"/>
      <c r="D768" s="230"/>
      <c r="E768" s="182"/>
      <c r="F768" s="182"/>
      <c r="G768" s="182"/>
      <c r="H768" s="183"/>
      <c r="I768" s="184"/>
      <c r="J768" s="184"/>
      <c r="K768" s="224"/>
      <c r="L768" s="224"/>
      <c r="M768" s="224"/>
      <c r="N768" s="224"/>
      <c r="O768" s="224"/>
      <c r="P768" s="185"/>
      <c r="Q768" s="225"/>
      <c r="R768" s="182" t="str">
        <f ca="1">IF(ISERROR($V768),"",OFFSET('Smelter Look-up'!$C$4,$V768-4,0)&amp;"")</f>
        <v/>
      </c>
      <c r="S768" s="181" t="str">
        <f t="shared" ca="1" si="93"/>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si="94"/>
        <v>0</v>
      </c>
      <c r="AB768" s="228" t="str">
        <f t="shared" si="95"/>
        <v/>
      </c>
    </row>
    <row r="769" spans="1:28" s="227" customFormat="1" ht="20.25">
      <c r="A769" s="181"/>
      <c r="B769" s="182"/>
      <c r="C769" s="186"/>
      <c r="D769" s="230"/>
      <c r="E769" s="182"/>
      <c r="F769" s="182"/>
      <c r="G769" s="182"/>
      <c r="H769" s="183"/>
      <c r="I769" s="184"/>
      <c r="J769" s="184"/>
      <c r="K769" s="224"/>
      <c r="L769" s="224"/>
      <c r="M769" s="224"/>
      <c r="N769" s="224"/>
      <c r="O769" s="224"/>
      <c r="P769" s="185"/>
      <c r="Q769" s="225"/>
      <c r="R769" s="182" t="str">
        <f ca="1">IF(ISERROR($V769),"",OFFSET('Smelter Look-up'!$C$4,$V769-4,0)&amp;"")</f>
        <v/>
      </c>
      <c r="S769" s="181" t="str">
        <f t="shared" ca="1" si="93"/>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si="94"/>
        <v>0</v>
      </c>
      <c r="AB769" s="228" t="str">
        <f t="shared" si="95"/>
        <v/>
      </c>
    </row>
    <row r="770" spans="1:28" s="227" customFormat="1" ht="20.25">
      <c r="A770" s="181"/>
      <c r="B770" s="182"/>
      <c r="C770" s="186"/>
      <c r="D770" s="230"/>
      <c r="E770" s="182"/>
      <c r="F770" s="182"/>
      <c r="G770" s="182"/>
      <c r="H770" s="183"/>
      <c r="I770" s="184"/>
      <c r="J770" s="184"/>
      <c r="K770" s="224"/>
      <c r="L770" s="224"/>
      <c r="M770" s="224"/>
      <c r="N770" s="224"/>
      <c r="O770" s="224"/>
      <c r="P770" s="185"/>
      <c r="Q770" s="225"/>
      <c r="R770" s="182" t="str">
        <f ca="1">IF(ISERROR($V770),"",OFFSET('Smelter Look-up'!$C$4,$V770-4,0)&amp;"")</f>
        <v/>
      </c>
      <c r="S770" s="181" t="str">
        <f t="shared" ca="1" si="93"/>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si="94"/>
        <v>0</v>
      </c>
      <c r="AB770" s="228" t="str">
        <f t="shared" si="95"/>
        <v/>
      </c>
    </row>
    <row r="771" spans="1:28" s="227" customFormat="1" ht="20.25">
      <c r="A771" s="181"/>
      <c r="B771" s="182"/>
      <c r="C771" s="186"/>
      <c r="D771" s="230"/>
      <c r="E771" s="182"/>
      <c r="F771" s="182"/>
      <c r="G771" s="182"/>
      <c r="H771" s="183"/>
      <c r="I771" s="184"/>
      <c r="J771" s="184"/>
      <c r="K771" s="224"/>
      <c r="L771" s="224"/>
      <c r="M771" s="224"/>
      <c r="N771" s="224"/>
      <c r="O771" s="224"/>
      <c r="P771" s="185"/>
      <c r="Q771" s="225"/>
      <c r="R771" s="182" t="str">
        <f ca="1">IF(ISERROR($V771),"",OFFSET('Smelter Look-up'!$C$4,$V771-4,0)&amp;"")</f>
        <v/>
      </c>
      <c r="S771" s="181" t="str">
        <f t="shared" ca="1" si="93"/>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si="94"/>
        <v>0</v>
      </c>
      <c r="AB771" s="228" t="str">
        <f t="shared" si="95"/>
        <v/>
      </c>
    </row>
    <row r="772" spans="1:28" s="227" customFormat="1" ht="20.25">
      <c r="A772" s="181"/>
      <c r="B772" s="182"/>
      <c r="C772" s="186"/>
      <c r="D772" s="230"/>
      <c r="E772" s="182"/>
      <c r="F772" s="182"/>
      <c r="G772" s="182"/>
      <c r="H772" s="183"/>
      <c r="I772" s="184"/>
      <c r="J772" s="184"/>
      <c r="K772" s="224"/>
      <c r="L772" s="224"/>
      <c r="M772" s="224"/>
      <c r="N772" s="224"/>
      <c r="O772" s="224"/>
      <c r="P772" s="185"/>
      <c r="Q772" s="225"/>
      <c r="R772" s="182" t="str">
        <f ca="1">IF(ISERROR($V772),"",OFFSET('Smelter Look-up'!$C$4,$V772-4,0)&amp;"")</f>
        <v/>
      </c>
      <c r="S772" s="181" t="str">
        <f t="shared" ca="1" si="93"/>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si="94"/>
        <v>0</v>
      </c>
      <c r="AB772" s="228" t="str">
        <f t="shared" si="95"/>
        <v/>
      </c>
    </row>
    <row r="773" spans="1:28" s="227" customFormat="1" ht="20.25">
      <c r="A773" s="181"/>
      <c r="B773" s="182"/>
      <c r="C773" s="186"/>
      <c r="D773" s="230"/>
      <c r="E773" s="182"/>
      <c r="F773" s="182"/>
      <c r="G773" s="182"/>
      <c r="H773" s="183"/>
      <c r="I773" s="184"/>
      <c r="J773" s="184"/>
      <c r="K773" s="224"/>
      <c r="L773" s="224"/>
      <c r="M773" s="224"/>
      <c r="N773" s="224"/>
      <c r="O773" s="224"/>
      <c r="P773" s="185"/>
      <c r="Q773" s="225"/>
      <c r="R773" s="182" t="str">
        <f ca="1">IF(ISERROR($V773),"",OFFSET('Smelter Look-up'!$C$4,$V773-4,0)&amp;"")</f>
        <v/>
      </c>
      <c r="S773" s="181" t="str">
        <f t="shared" ca="1" si="93"/>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si="94"/>
        <v>0</v>
      </c>
      <c r="AB773" s="228" t="str">
        <f t="shared" si="95"/>
        <v/>
      </c>
    </row>
    <row r="774" spans="1:28" s="227" customFormat="1" ht="20.25">
      <c r="A774" s="181"/>
      <c r="B774" s="182"/>
      <c r="C774" s="186"/>
      <c r="D774" s="230"/>
      <c r="E774" s="182"/>
      <c r="F774" s="182"/>
      <c r="G774" s="182"/>
      <c r="H774" s="183"/>
      <c r="I774" s="184"/>
      <c r="J774" s="184"/>
      <c r="K774" s="224"/>
      <c r="L774" s="224"/>
      <c r="M774" s="224"/>
      <c r="N774" s="224"/>
      <c r="O774" s="224"/>
      <c r="P774" s="185"/>
      <c r="Q774" s="225"/>
      <c r="R774" s="182" t="str">
        <f ca="1">IF(ISERROR($V774),"",OFFSET('Smelter Look-up'!$C$4,$V774-4,0)&amp;"")</f>
        <v/>
      </c>
      <c r="S774" s="181" t="str">
        <f t="shared" ca="1" si="93"/>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si="94"/>
        <v>0</v>
      </c>
      <c r="AB774" s="228" t="str">
        <f t="shared" si="95"/>
        <v/>
      </c>
    </row>
    <row r="775" spans="1:28" s="227" customFormat="1" ht="20.25">
      <c r="A775" s="181"/>
      <c r="B775" s="182"/>
      <c r="C775" s="186"/>
      <c r="D775" s="230"/>
      <c r="E775" s="182"/>
      <c r="F775" s="182"/>
      <c r="G775" s="182"/>
      <c r="H775" s="183"/>
      <c r="I775" s="184"/>
      <c r="J775" s="184"/>
      <c r="K775" s="224"/>
      <c r="L775" s="224"/>
      <c r="M775" s="224"/>
      <c r="N775" s="224"/>
      <c r="O775" s="224"/>
      <c r="P775" s="185"/>
      <c r="Q775" s="225"/>
      <c r="R775" s="182" t="str">
        <f ca="1">IF(ISERROR($V775),"",OFFSET('Smelter Look-up'!$C$4,$V775-4,0)&amp;"")</f>
        <v/>
      </c>
      <c r="S775" s="181" t="str">
        <f t="shared" ca="1" si="93"/>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si="94"/>
        <v>0</v>
      </c>
      <c r="AB775" s="228" t="str">
        <f t="shared" si="95"/>
        <v/>
      </c>
    </row>
    <row r="776" spans="1:28" s="227" customFormat="1" ht="20.25">
      <c r="A776" s="181"/>
      <c r="B776" s="182"/>
      <c r="C776" s="186"/>
      <c r="D776" s="230"/>
      <c r="E776" s="182"/>
      <c r="F776" s="182"/>
      <c r="G776" s="182"/>
      <c r="H776" s="183"/>
      <c r="I776" s="184"/>
      <c r="J776" s="184"/>
      <c r="K776" s="224"/>
      <c r="L776" s="224"/>
      <c r="M776" s="224"/>
      <c r="N776" s="224"/>
      <c r="O776" s="224"/>
      <c r="P776" s="185"/>
      <c r="Q776" s="225"/>
      <c r="R776" s="182" t="str">
        <f ca="1">IF(ISERROR($V776),"",OFFSET('Smelter Look-up'!$C$4,$V776-4,0)&amp;"")</f>
        <v/>
      </c>
      <c r="S776" s="181" t="str">
        <f t="shared" ca="1" si="93"/>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si="94"/>
        <v>0</v>
      </c>
      <c r="AB776" s="228" t="str">
        <f t="shared" si="95"/>
        <v/>
      </c>
    </row>
    <row r="777" spans="1:28" s="227" customFormat="1" ht="20.25">
      <c r="A777" s="181"/>
      <c r="B777" s="182"/>
      <c r="C777" s="186"/>
      <c r="D777" s="230"/>
      <c r="E777" s="182"/>
      <c r="F777" s="182"/>
      <c r="G777" s="182"/>
      <c r="H777" s="183"/>
      <c r="I777" s="184"/>
      <c r="J777" s="184"/>
      <c r="K777" s="224"/>
      <c r="L777" s="224"/>
      <c r="M777" s="224"/>
      <c r="N777" s="224"/>
      <c r="O777" s="224"/>
      <c r="P777" s="185"/>
      <c r="Q777" s="225"/>
      <c r="R777" s="182" t="str">
        <f ca="1">IF(ISERROR($V777),"",OFFSET('Smelter Look-up'!$C$4,$V777-4,0)&amp;"")</f>
        <v/>
      </c>
      <c r="S777" s="181" t="str">
        <f t="shared" ca="1" si="93"/>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si="94"/>
        <v>0</v>
      </c>
      <c r="AB777" s="228" t="str">
        <f t="shared" si="95"/>
        <v/>
      </c>
    </row>
    <row r="778" spans="1:28" s="227" customFormat="1" ht="20.25">
      <c r="A778" s="181"/>
      <c r="B778" s="182"/>
      <c r="C778" s="186"/>
      <c r="D778" s="230"/>
      <c r="E778" s="182"/>
      <c r="F778" s="182"/>
      <c r="G778" s="182"/>
      <c r="H778" s="183"/>
      <c r="I778" s="184"/>
      <c r="J778" s="184"/>
      <c r="K778" s="224"/>
      <c r="L778" s="224"/>
      <c r="M778" s="224"/>
      <c r="N778" s="224"/>
      <c r="O778" s="224"/>
      <c r="P778" s="185"/>
      <c r="Q778" s="225"/>
      <c r="R778" s="182" t="str">
        <f ca="1">IF(ISERROR($V778),"",OFFSET('Smelter Look-up'!$C$4,$V778-4,0)&amp;"")</f>
        <v/>
      </c>
      <c r="S778" s="181" t="str">
        <f t="shared" ca="1" si="93"/>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si="94"/>
        <v>0</v>
      </c>
      <c r="AB778" s="228" t="str">
        <f t="shared" si="95"/>
        <v/>
      </c>
    </row>
    <row r="779" spans="1:28" s="227" customFormat="1" ht="20.25">
      <c r="A779" s="181"/>
      <c r="B779" s="182"/>
      <c r="C779" s="186"/>
      <c r="D779" s="230"/>
      <c r="E779" s="182"/>
      <c r="F779" s="182"/>
      <c r="G779" s="182"/>
      <c r="H779" s="183"/>
      <c r="I779" s="184"/>
      <c r="J779" s="184"/>
      <c r="K779" s="224"/>
      <c r="L779" s="224"/>
      <c r="M779" s="224"/>
      <c r="N779" s="224"/>
      <c r="O779" s="224"/>
      <c r="P779" s="185"/>
      <c r="Q779" s="225"/>
      <c r="R779" s="182" t="str">
        <f ca="1">IF(ISERROR($V779),"",OFFSET('Smelter Look-up'!$C$4,$V779-4,0)&amp;"")</f>
        <v/>
      </c>
      <c r="S779" s="181" t="str">
        <f t="shared" ca="1" si="93"/>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si="94"/>
        <v>0</v>
      </c>
      <c r="AB779" s="228" t="str">
        <f t="shared" si="95"/>
        <v/>
      </c>
    </row>
    <row r="780" spans="1:28" s="227" customFormat="1" ht="20.25">
      <c r="A780" s="181"/>
      <c r="B780" s="182"/>
      <c r="C780" s="186"/>
      <c r="D780" s="230"/>
      <c r="E780" s="182"/>
      <c r="F780" s="182"/>
      <c r="G780" s="182"/>
      <c r="H780" s="183"/>
      <c r="I780" s="184"/>
      <c r="J780" s="184"/>
      <c r="K780" s="224"/>
      <c r="L780" s="224"/>
      <c r="M780" s="224"/>
      <c r="N780" s="224"/>
      <c r="O780" s="224"/>
      <c r="P780" s="185"/>
      <c r="Q780" s="225"/>
      <c r="R780" s="182" t="str">
        <f ca="1">IF(ISERROR($V780),"",OFFSET('Smelter Look-up'!$C$4,$V780-4,0)&amp;"")</f>
        <v/>
      </c>
      <c r="S780" s="181" t="str">
        <f t="shared" ca="1" si="93"/>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si="94"/>
        <v>0</v>
      </c>
      <c r="AB780" s="228" t="str">
        <f t="shared" si="95"/>
        <v/>
      </c>
    </row>
    <row r="781" spans="1:28" s="227" customFormat="1" ht="20.25">
      <c r="A781" s="181"/>
      <c r="B781" s="182"/>
      <c r="C781" s="186"/>
      <c r="D781" s="230"/>
      <c r="E781" s="182"/>
      <c r="F781" s="182"/>
      <c r="G781" s="182"/>
      <c r="H781" s="183"/>
      <c r="I781" s="184"/>
      <c r="J781" s="184"/>
      <c r="K781" s="224"/>
      <c r="L781" s="224"/>
      <c r="M781" s="224"/>
      <c r="N781" s="224"/>
      <c r="O781" s="224"/>
      <c r="P781" s="185"/>
      <c r="Q781" s="225"/>
      <c r="R781" s="182" t="str">
        <f ca="1">IF(ISERROR($V781),"",OFFSET('Smelter Look-up'!$C$4,$V781-4,0)&amp;"")</f>
        <v/>
      </c>
      <c r="S781" s="181" t="str">
        <f t="shared" ca="1" si="93"/>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si="94"/>
        <v>0</v>
      </c>
      <c r="AB781" s="228" t="str">
        <f t="shared" si="95"/>
        <v/>
      </c>
    </row>
    <row r="782" spans="1:28" s="227" customFormat="1" ht="20.25">
      <c r="A782" s="181"/>
      <c r="B782" s="182"/>
      <c r="C782" s="186"/>
      <c r="D782" s="230"/>
      <c r="E782" s="182"/>
      <c r="F782" s="182"/>
      <c r="G782" s="182"/>
      <c r="H782" s="183"/>
      <c r="I782" s="184"/>
      <c r="J782" s="184"/>
      <c r="K782" s="224"/>
      <c r="L782" s="224"/>
      <c r="M782" s="224"/>
      <c r="N782" s="224"/>
      <c r="O782" s="224"/>
      <c r="P782" s="185"/>
      <c r="Q782" s="225"/>
      <c r="R782" s="182" t="str">
        <f ca="1">IF(ISERROR($V782),"",OFFSET('Smelter Look-up'!$C$4,$V782-4,0)&amp;"")</f>
        <v/>
      </c>
      <c r="S782" s="181" t="str">
        <f t="shared" ca="1" si="93"/>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si="94"/>
        <v>0</v>
      </c>
      <c r="AB782" s="228" t="str">
        <f t="shared" si="95"/>
        <v/>
      </c>
    </row>
    <row r="783" spans="1:28" s="227" customFormat="1" ht="20.25">
      <c r="A783" s="181"/>
      <c r="B783" s="182"/>
      <c r="C783" s="186"/>
      <c r="D783" s="230"/>
      <c r="E783" s="182"/>
      <c r="F783" s="182"/>
      <c r="G783" s="182"/>
      <c r="H783" s="183"/>
      <c r="I783" s="184"/>
      <c r="J783" s="184"/>
      <c r="K783" s="224"/>
      <c r="L783" s="224"/>
      <c r="M783" s="224"/>
      <c r="N783" s="224"/>
      <c r="O783" s="224"/>
      <c r="P783" s="185"/>
      <c r="Q783" s="225"/>
      <c r="R783" s="182" t="str">
        <f ca="1">IF(ISERROR($V783),"",OFFSET('Smelter Look-up'!$C$4,$V783-4,0)&amp;"")</f>
        <v/>
      </c>
      <c r="S783" s="181" t="str">
        <f t="shared" ca="1" si="93"/>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si="94"/>
        <v>0</v>
      </c>
      <c r="AB783" s="228" t="str">
        <f t="shared" si="95"/>
        <v/>
      </c>
    </row>
    <row r="784" spans="1:28" s="227" customFormat="1" ht="20.25">
      <c r="A784" s="181"/>
      <c r="B784" s="182"/>
      <c r="C784" s="186"/>
      <c r="D784" s="230"/>
      <c r="E784" s="182"/>
      <c r="F784" s="182"/>
      <c r="G784" s="182"/>
      <c r="H784" s="183"/>
      <c r="I784" s="184"/>
      <c r="J784" s="184"/>
      <c r="K784" s="224"/>
      <c r="L784" s="224"/>
      <c r="M784" s="224"/>
      <c r="N784" s="224"/>
      <c r="O784" s="224"/>
      <c r="P784" s="185"/>
      <c r="Q784" s="225"/>
      <c r="R784" s="182" t="str">
        <f ca="1">IF(ISERROR($V784),"",OFFSET('Smelter Look-up'!$C$4,$V784-4,0)&amp;"")</f>
        <v/>
      </c>
      <c r="S784" s="181" t="str">
        <f t="shared" ca="1" si="93"/>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si="94"/>
        <v>0</v>
      </c>
      <c r="AB784" s="228" t="str">
        <f t="shared" si="95"/>
        <v/>
      </c>
    </row>
    <row r="785" spans="1:28" s="227" customFormat="1" ht="20.25">
      <c r="A785" s="181"/>
      <c r="B785" s="182"/>
      <c r="C785" s="186"/>
      <c r="D785" s="230"/>
      <c r="E785" s="182"/>
      <c r="F785" s="182"/>
      <c r="G785" s="182"/>
      <c r="H785" s="183"/>
      <c r="I785" s="184"/>
      <c r="J785" s="184"/>
      <c r="K785" s="224"/>
      <c r="L785" s="224"/>
      <c r="M785" s="224"/>
      <c r="N785" s="224"/>
      <c r="O785" s="224"/>
      <c r="P785" s="185"/>
      <c r="Q785" s="225"/>
      <c r="R785" s="182" t="str">
        <f ca="1">IF(ISERROR($V785),"",OFFSET('Smelter Look-up'!$C$4,$V785-4,0)&amp;"")</f>
        <v/>
      </c>
      <c r="S785" s="181" t="str">
        <f t="shared" ca="1" si="93"/>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si="94"/>
        <v>0</v>
      </c>
      <c r="AB785" s="228" t="str">
        <f t="shared" si="95"/>
        <v/>
      </c>
    </row>
    <row r="786" spans="1:28" s="227" customFormat="1" ht="20.25">
      <c r="A786" s="181"/>
      <c r="B786" s="182"/>
      <c r="C786" s="186"/>
      <c r="D786" s="230"/>
      <c r="E786" s="182"/>
      <c r="F786" s="182"/>
      <c r="G786" s="182"/>
      <c r="H786" s="183"/>
      <c r="I786" s="184"/>
      <c r="J786" s="184"/>
      <c r="K786" s="224"/>
      <c r="L786" s="224"/>
      <c r="M786" s="224"/>
      <c r="N786" s="224"/>
      <c r="O786" s="224"/>
      <c r="P786" s="185"/>
      <c r="Q786" s="225"/>
      <c r="R786" s="182" t="str">
        <f ca="1">IF(ISERROR($V786),"",OFFSET('Smelter Look-up'!$C$4,$V786-4,0)&amp;"")</f>
        <v/>
      </c>
      <c r="S786" s="181" t="str">
        <f t="shared" ca="1" si="93"/>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si="94"/>
        <v>0</v>
      </c>
      <c r="AB786" s="228" t="str">
        <f t="shared" si="95"/>
        <v/>
      </c>
    </row>
    <row r="787" spans="1:28" s="227" customFormat="1" ht="20.25">
      <c r="A787" s="181"/>
      <c r="B787" s="182"/>
      <c r="C787" s="186"/>
      <c r="D787" s="230"/>
      <c r="E787" s="182"/>
      <c r="F787" s="182"/>
      <c r="G787" s="182"/>
      <c r="H787" s="183"/>
      <c r="I787" s="184"/>
      <c r="J787" s="184"/>
      <c r="K787" s="224"/>
      <c r="L787" s="224"/>
      <c r="M787" s="224"/>
      <c r="N787" s="224"/>
      <c r="O787" s="224"/>
      <c r="P787" s="185"/>
      <c r="Q787" s="225"/>
      <c r="R787" s="182" t="str">
        <f ca="1">IF(ISERROR($V787),"",OFFSET('Smelter Look-up'!$C$4,$V787-4,0)&amp;"")</f>
        <v/>
      </c>
      <c r="S787" s="181" t="str">
        <f t="shared" ca="1" si="93"/>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si="94"/>
        <v>0</v>
      </c>
      <c r="AB787" s="228" t="str">
        <f t="shared" si="95"/>
        <v/>
      </c>
    </row>
    <row r="788" spans="1:28" s="227" customFormat="1" ht="20.25">
      <c r="A788" s="181"/>
      <c r="B788" s="182"/>
      <c r="C788" s="186"/>
      <c r="D788" s="230"/>
      <c r="E788" s="182"/>
      <c r="F788" s="182"/>
      <c r="G788" s="182"/>
      <c r="H788" s="183"/>
      <c r="I788" s="184"/>
      <c r="J788" s="184"/>
      <c r="K788" s="224"/>
      <c r="L788" s="224"/>
      <c r="M788" s="224"/>
      <c r="N788" s="224"/>
      <c r="O788" s="224"/>
      <c r="P788" s="185"/>
      <c r="Q788" s="225"/>
      <c r="R788" s="182" t="str">
        <f ca="1">IF(ISERROR($V788),"",OFFSET('Smelter Look-up'!$C$4,$V788-4,0)&amp;"")</f>
        <v/>
      </c>
      <c r="S788" s="181" t="str">
        <f t="shared" ca="1" si="93"/>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si="94"/>
        <v>0</v>
      </c>
      <c r="AB788" s="228" t="str">
        <f t="shared" si="95"/>
        <v/>
      </c>
    </row>
    <row r="789" spans="1:28" s="227" customFormat="1" ht="20.25">
      <c r="A789" s="181"/>
      <c r="B789" s="182"/>
      <c r="C789" s="186"/>
      <c r="D789" s="230"/>
      <c r="E789" s="182"/>
      <c r="F789" s="182"/>
      <c r="G789" s="182"/>
      <c r="H789" s="183"/>
      <c r="I789" s="184"/>
      <c r="J789" s="184"/>
      <c r="K789" s="224"/>
      <c r="L789" s="224"/>
      <c r="M789" s="224"/>
      <c r="N789" s="224"/>
      <c r="O789" s="224"/>
      <c r="P789" s="185"/>
      <c r="Q789" s="225"/>
      <c r="R789" s="182" t="str">
        <f ca="1">IF(ISERROR($V789),"",OFFSET('Smelter Look-up'!$C$4,$V789-4,0)&amp;"")</f>
        <v/>
      </c>
      <c r="S789" s="181" t="str">
        <f t="shared" ca="1" si="93"/>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si="94"/>
        <v>0</v>
      </c>
      <c r="AB789" s="228" t="str">
        <f t="shared" si="95"/>
        <v/>
      </c>
    </row>
    <row r="790" spans="1:28" s="227" customFormat="1" ht="20.25">
      <c r="A790" s="181"/>
      <c r="B790" s="182"/>
      <c r="C790" s="186"/>
      <c r="D790" s="230"/>
      <c r="E790" s="182"/>
      <c r="F790" s="182"/>
      <c r="G790" s="182"/>
      <c r="H790" s="183"/>
      <c r="I790" s="184"/>
      <c r="J790" s="184"/>
      <c r="K790" s="224"/>
      <c r="L790" s="224"/>
      <c r="M790" s="224"/>
      <c r="N790" s="224"/>
      <c r="O790" s="224"/>
      <c r="P790" s="185"/>
      <c r="Q790" s="225"/>
      <c r="R790" s="182" t="str">
        <f ca="1">IF(ISERROR($V790),"",OFFSET('Smelter Look-up'!$C$4,$V790-4,0)&amp;"")</f>
        <v/>
      </c>
      <c r="S790" s="181" t="str">
        <f t="shared" ca="1" si="93"/>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si="94"/>
        <v>0</v>
      </c>
      <c r="AB790" s="228" t="str">
        <f t="shared" si="95"/>
        <v/>
      </c>
    </row>
    <row r="791" spans="1:28" s="227" customFormat="1" ht="20.25">
      <c r="A791" s="181"/>
      <c r="B791" s="182"/>
      <c r="C791" s="186"/>
      <c r="D791" s="230"/>
      <c r="E791" s="182"/>
      <c r="F791" s="182"/>
      <c r="G791" s="182"/>
      <c r="H791" s="183"/>
      <c r="I791" s="184"/>
      <c r="J791" s="184"/>
      <c r="K791" s="224"/>
      <c r="L791" s="224"/>
      <c r="M791" s="224"/>
      <c r="N791" s="224"/>
      <c r="O791" s="224"/>
      <c r="P791" s="185"/>
      <c r="Q791" s="225"/>
      <c r="R791" s="182" t="str">
        <f ca="1">IF(ISERROR($V791),"",OFFSET('Smelter Look-up'!$C$4,$V791-4,0)&amp;"")</f>
        <v/>
      </c>
      <c r="S791" s="181" t="str">
        <f t="shared" ca="1" si="93"/>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si="94"/>
        <v>0</v>
      </c>
      <c r="AB791" s="228" t="str">
        <f t="shared" si="95"/>
        <v/>
      </c>
    </row>
    <row r="792" spans="1:28" s="227" customFormat="1" ht="20.25">
      <c r="A792" s="181"/>
      <c r="B792" s="182"/>
      <c r="C792" s="186"/>
      <c r="D792" s="230"/>
      <c r="E792" s="182"/>
      <c r="F792" s="182"/>
      <c r="G792" s="182"/>
      <c r="H792" s="183"/>
      <c r="I792" s="184"/>
      <c r="J792" s="184"/>
      <c r="K792" s="224"/>
      <c r="L792" s="224"/>
      <c r="M792" s="224"/>
      <c r="N792" s="224"/>
      <c r="O792" s="224"/>
      <c r="P792" s="185"/>
      <c r="Q792" s="225"/>
      <c r="R792" s="182" t="str">
        <f ca="1">IF(ISERROR($V792),"",OFFSET('Smelter Look-up'!$C$4,$V792-4,0)&amp;"")</f>
        <v/>
      </c>
      <c r="S792" s="181" t="str">
        <f t="shared" ca="1" si="93"/>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si="94"/>
        <v>0</v>
      </c>
      <c r="AB792" s="228" t="str">
        <f t="shared" si="95"/>
        <v/>
      </c>
    </row>
    <row r="793" spans="1:28" s="227" customFormat="1" ht="20.25">
      <c r="A793" s="181"/>
      <c r="B793" s="182"/>
      <c r="C793" s="186"/>
      <c r="D793" s="230"/>
      <c r="E793" s="182"/>
      <c r="F793" s="182"/>
      <c r="G793" s="182"/>
      <c r="H793" s="183"/>
      <c r="I793" s="184"/>
      <c r="J793" s="184"/>
      <c r="K793" s="224"/>
      <c r="L793" s="224"/>
      <c r="M793" s="224"/>
      <c r="N793" s="224"/>
      <c r="O793" s="224"/>
      <c r="P793" s="185"/>
      <c r="Q793" s="225"/>
      <c r="R793" s="182" t="str">
        <f ca="1">IF(ISERROR($V793),"",OFFSET('Smelter Look-up'!$C$4,$V793-4,0)&amp;"")</f>
        <v/>
      </c>
      <c r="S793" s="181" t="str">
        <f t="shared" ca="1" si="93"/>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si="94"/>
        <v>0</v>
      </c>
      <c r="AB793" s="228" t="str">
        <f t="shared" si="95"/>
        <v/>
      </c>
    </row>
    <row r="794" spans="1:28" s="227" customFormat="1" ht="20.25">
      <c r="A794" s="181"/>
      <c r="B794" s="182"/>
      <c r="C794" s="186"/>
      <c r="D794" s="230"/>
      <c r="E794" s="182"/>
      <c r="F794" s="182"/>
      <c r="G794" s="182"/>
      <c r="H794" s="183"/>
      <c r="I794" s="184"/>
      <c r="J794" s="184"/>
      <c r="K794" s="224"/>
      <c r="L794" s="224"/>
      <c r="M794" s="224"/>
      <c r="N794" s="224"/>
      <c r="O794" s="224"/>
      <c r="P794" s="185"/>
      <c r="Q794" s="225"/>
      <c r="R794" s="182" t="str">
        <f ca="1">IF(ISERROR($V794),"",OFFSET('Smelter Look-up'!$C$4,$V794-4,0)&amp;"")</f>
        <v/>
      </c>
      <c r="S794" s="181" t="str">
        <f t="shared" ca="1" si="93"/>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si="94"/>
        <v>0</v>
      </c>
      <c r="AB794" s="228" t="str">
        <f t="shared" si="95"/>
        <v/>
      </c>
    </row>
    <row r="795" spans="1:28" s="227" customFormat="1" ht="20.25">
      <c r="A795" s="181"/>
      <c r="B795" s="182"/>
      <c r="C795" s="186"/>
      <c r="D795" s="230"/>
      <c r="E795" s="182"/>
      <c r="F795" s="182"/>
      <c r="G795" s="182"/>
      <c r="H795" s="183"/>
      <c r="I795" s="184"/>
      <c r="J795" s="184"/>
      <c r="K795" s="224"/>
      <c r="L795" s="224"/>
      <c r="M795" s="224"/>
      <c r="N795" s="224"/>
      <c r="O795" s="224"/>
      <c r="P795" s="185"/>
      <c r="Q795" s="225"/>
      <c r="R795" s="182" t="str">
        <f ca="1">IF(ISERROR($V795),"",OFFSET('Smelter Look-up'!$C$4,$V795-4,0)&amp;"")</f>
        <v/>
      </c>
      <c r="S795" s="181" t="str">
        <f t="shared" ca="1" si="93"/>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si="94"/>
        <v>0</v>
      </c>
      <c r="AB795" s="228" t="str">
        <f t="shared" si="95"/>
        <v/>
      </c>
    </row>
    <row r="796" spans="1:28" s="227" customFormat="1" ht="20.25">
      <c r="A796" s="181"/>
      <c r="B796" s="182"/>
      <c r="C796" s="186"/>
      <c r="D796" s="230"/>
      <c r="E796" s="182"/>
      <c r="F796" s="182"/>
      <c r="G796" s="182"/>
      <c r="H796" s="183"/>
      <c r="I796" s="184"/>
      <c r="J796" s="184"/>
      <c r="K796" s="224"/>
      <c r="L796" s="224"/>
      <c r="M796" s="224"/>
      <c r="N796" s="224"/>
      <c r="O796" s="224"/>
      <c r="P796" s="185"/>
      <c r="Q796" s="225"/>
      <c r="R796" s="182" t="str">
        <f ca="1">IF(ISERROR($V796),"",OFFSET('Smelter Look-up'!$C$4,$V796-4,0)&amp;"")</f>
        <v/>
      </c>
      <c r="S796" s="181" t="str">
        <f t="shared" ref="S796" ca="1" si="96">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 si="97">IF(AND(C796="Smelter not listed",OR(LEN(D796)=0,LEN(E796)=0)),1,0)</f>
        <v>0</v>
      </c>
      <c r="AB796" s="228" t="str">
        <f t="shared" ref="AB796" si="98">B796&amp;C796</f>
        <v/>
      </c>
    </row>
    <row r="797" spans="1:28" s="227" customFormat="1" ht="20.25">
      <c r="A797" s="181"/>
      <c r="B797" s="182"/>
      <c r="C797" s="186"/>
      <c r="D797" s="230"/>
      <c r="E797" s="182"/>
      <c r="F797" s="182"/>
      <c r="G797" s="182"/>
      <c r="H797" s="183"/>
      <c r="I797" s="184"/>
      <c r="J797" s="184"/>
      <c r="K797" s="224"/>
      <c r="L797" s="224"/>
      <c r="M797" s="224"/>
      <c r="N797" s="224"/>
      <c r="O797" s="224"/>
      <c r="P797" s="185"/>
      <c r="Q797" s="225"/>
      <c r="R797" s="182" t="str">
        <f ca="1">IF(ISERROR($V797),"",OFFSET('Smelter Look-up'!$C$4,$V797-4,0)&amp;"")</f>
        <v/>
      </c>
      <c r="S797" s="181" t="str">
        <f t="shared" ref="S797:S828" ca="1" si="99">IF(B797="","",IF(ISERROR(MATCH($E797,CL,0)),"Unknown",INDIRECT("'C'!$A$"&amp;MATCH($E797,CL,0)+1)))</f>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ref="X797:X828" si="100">IF(AND(C797="Smelter not listed",OR(LEN(D797)=0,LEN(E797)=0)),1,0)</f>
        <v>0</v>
      </c>
      <c r="AB797" s="228" t="str">
        <f t="shared" ref="AB797:AB828" si="101">B797&amp;C797</f>
        <v/>
      </c>
    </row>
    <row r="798" spans="1:28" s="227" customFormat="1" ht="20.25">
      <c r="A798" s="181"/>
      <c r="B798" s="182"/>
      <c r="C798" s="186"/>
      <c r="D798" s="230"/>
      <c r="E798" s="182"/>
      <c r="F798" s="182"/>
      <c r="G798" s="182"/>
      <c r="H798" s="183"/>
      <c r="I798" s="184"/>
      <c r="J798" s="184"/>
      <c r="K798" s="224"/>
      <c r="L798" s="224"/>
      <c r="M798" s="224"/>
      <c r="N798" s="224"/>
      <c r="O798" s="224"/>
      <c r="P798" s="185"/>
      <c r="Q798" s="225"/>
      <c r="R798" s="182" t="str">
        <f ca="1">IF(ISERROR($V798),"",OFFSET('Smelter Look-up'!$C$4,$V798-4,0)&amp;"")</f>
        <v/>
      </c>
      <c r="S798" s="181" t="str">
        <f t="shared" ca="1" si="99"/>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si="100"/>
        <v>0</v>
      </c>
      <c r="AB798" s="228" t="str">
        <f t="shared" si="101"/>
        <v/>
      </c>
    </row>
    <row r="799" spans="1:28" s="227" customFormat="1" ht="20.25">
      <c r="A799" s="181"/>
      <c r="B799" s="182"/>
      <c r="C799" s="186"/>
      <c r="D799" s="230"/>
      <c r="E799" s="182"/>
      <c r="F799" s="182"/>
      <c r="G799" s="182"/>
      <c r="H799" s="183"/>
      <c r="I799" s="184"/>
      <c r="J799" s="184"/>
      <c r="K799" s="224"/>
      <c r="L799" s="224"/>
      <c r="M799" s="224"/>
      <c r="N799" s="224"/>
      <c r="O799" s="224"/>
      <c r="P799" s="185"/>
      <c r="Q799" s="225"/>
      <c r="R799" s="182" t="str">
        <f ca="1">IF(ISERROR($V799),"",OFFSET('Smelter Look-up'!$C$4,$V799-4,0)&amp;"")</f>
        <v/>
      </c>
      <c r="S799" s="181" t="str">
        <f t="shared" ca="1" si="99"/>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si="100"/>
        <v>0</v>
      </c>
      <c r="AB799" s="228" t="str">
        <f t="shared" si="101"/>
        <v/>
      </c>
    </row>
    <row r="800" spans="1:28" s="227" customFormat="1" ht="20.25">
      <c r="A800" s="181"/>
      <c r="B800" s="182"/>
      <c r="C800" s="186"/>
      <c r="D800" s="230"/>
      <c r="E800" s="182"/>
      <c r="F800" s="182"/>
      <c r="G800" s="182"/>
      <c r="H800" s="183"/>
      <c r="I800" s="184"/>
      <c r="J800" s="184"/>
      <c r="K800" s="224"/>
      <c r="L800" s="224"/>
      <c r="M800" s="224"/>
      <c r="N800" s="224"/>
      <c r="O800" s="224"/>
      <c r="P800" s="185"/>
      <c r="Q800" s="225"/>
      <c r="R800" s="182" t="str">
        <f ca="1">IF(ISERROR($V800),"",OFFSET('Smelter Look-up'!$C$4,$V800-4,0)&amp;"")</f>
        <v/>
      </c>
      <c r="S800" s="181" t="str">
        <f t="shared" ca="1" si="99"/>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si="100"/>
        <v>0</v>
      </c>
      <c r="AB800" s="228" t="str">
        <f t="shared" si="101"/>
        <v/>
      </c>
    </row>
    <row r="801" spans="1:28" s="227" customFormat="1" ht="20.25">
      <c r="A801" s="181"/>
      <c r="B801" s="182"/>
      <c r="C801" s="186"/>
      <c r="D801" s="230"/>
      <c r="E801" s="182"/>
      <c r="F801" s="182"/>
      <c r="G801" s="182"/>
      <c r="H801" s="183"/>
      <c r="I801" s="184"/>
      <c r="J801" s="184"/>
      <c r="K801" s="224"/>
      <c r="L801" s="224"/>
      <c r="M801" s="224"/>
      <c r="N801" s="224"/>
      <c r="O801" s="224"/>
      <c r="P801" s="185"/>
      <c r="Q801" s="225"/>
      <c r="R801" s="182" t="str">
        <f ca="1">IF(ISERROR($V801),"",OFFSET('Smelter Look-up'!$C$4,$V801-4,0)&amp;"")</f>
        <v/>
      </c>
      <c r="S801" s="181" t="str">
        <f t="shared" ca="1" si="99"/>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si="100"/>
        <v>0</v>
      </c>
      <c r="AB801" s="228" t="str">
        <f t="shared" si="101"/>
        <v/>
      </c>
    </row>
    <row r="802" spans="1:28" s="227" customFormat="1" ht="20.25">
      <c r="A802" s="181"/>
      <c r="B802" s="182"/>
      <c r="C802" s="186"/>
      <c r="D802" s="230"/>
      <c r="E802" s="182"/>
      <c r="F802" s="182"/>
      <c r="G802" s="182"/>
      <c r="H802" s="183"/>
      <c r="I802" s="184"/>
      <c r="J802" s="184"/>
      <c r="K802" s="224"/>
      <c r="L802" s="224"/>
      <c r="M802" s="224"/>
      <c r="N802" s="224"/>
      <c r="O802" s="224"/>
      <c r="P802" s="185"/>
      <c r="Q802" s="225"/>
      <c r="R802" s="182" t="str">
        <f ca="1">IF(ISERROR($V802),"",OFFSET('Smelter Look-up'!$C$4,$V802-4,0)&amp;"")</f>
        <v/>
      </c>
      <c r="S802" s="181" t="str">
        <f t="shared" ca="1" si="99"/>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si="100"/>
        <v>0</v>
      </c>
      <c r="AB802" s="228" t="str">
        <f t="shared" si="101"/>
        <v/>
      </c>
    </row>
    <row r="803" spans="1:28" s="227" customFormat="1" ht="20.25">
      <c r="A803" s="181"/>
      <c r="B803" s="182"/>
      <c r="C803" s="186"/>
      <c r="D803" s="230"/>
      <c r="E803" s="182"/>
      <c r="F803" s="182"/>
      <c r="G803" s="182"/>
      <c r="H803" s="183"/>
      <c r="I803" s="184"/>
      <c r="J803" s="184"/>
      <c r="K803" s="224"/>
      <c r="L803" s="224"/>
      <c r="M803" s="224"/>
      <c r="N803" s="224"/>
      <c r="O803" s="224"/>
      <c r="P803" s="185"/>
      <c r="Q803" s="225"/>
      <c r="R803" s="182" t="str">
        <f ca="1">IF(ISERROR($V803),"",OFFSET('Smelter Look-up'!$C$4,$V803-4,0)&amp;"")</f>
        <v/>
      </c>
      <c r="S803" s="181" t="str">
        <f t="shared" ca="1" si="99"/>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si="100"/>
        <v>0</v>
      </c>
      <c r="AB803" s="228" t="str">
        <f t="shared" si="101"/>
        <v/>
      </c>
    </row>
    <row r="804" spans="1:28" s="227" customFormat="1" ht="20.25">
      <c r="A804" s="181"/>
      <c r="B804" s="182"/>
      <c r="C804" s="186"/>
      <c r="D804" s="230"/>
      <c r="E804" s="182"/>
      <c r="F804" s="182"/>
      <c r="G804" s="182"/>
      <c r="H804" s="183"/>
      <c r="I804" s="184"/>
      <c r="J804" s="184"/>
      <c r="K804" s="224"/>
      <c r="L804" s="224"/>
      <c r="M804" s="224"/>
      <c r="N804" s="224"/>
      <c r="O804" s="224"/>
      <c r="P804" s="185"/>
      <c r="Q804" s="225"/>
      <c r="R804" s="182" t="str">
        <f ca="1">IF(ISERROR($V804),"",OFFSET('Smelter Look-up'!$C$4,$V804-4,0)&amp;"")</f>
        <v/>
      </c>
      <c r="S804" s="181" t="str">
        <f t="shared" ca="1" si="99"/>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si="100"/>
        <v>0</v>
      </c>
      <c r="AB804" s="228" t="str">
        <f t="shared" si="101"/>
        <v/>
      </c>
    </row>
    <row r="805" spans="1:28" s="227" customFormat="1" ht="20.25">
      <c r="A805" s="181"/>
      <c r="B805" s="182"/>
      <c r="C805" s="186"/>
      <c r="D805" s="230"/>
      <c r="E805" s="182"/>
      <c r="F805" s="182"/>
      <c r="G805" s="182"/>
      <c r="H805" s="183"/>
      <c r="I805" s="184"/>
      <c r="J805" s="184"/>
      <c r="K805" s="224"/>
      <c r="L805" s="224"/>
      <c r="M805" s="224"/>
      <c r="N805" s="224"/>
      <c r="O805" s="224"/>
      <c r="P805" s="185"/>
      <c r="Q805" s="225"/>
      <c r="R805" s="182" t="str">
        <f ca="1">IF(ISERROR($V805),"",OFFSET('Smelter Look-up'!$C$4,$V805-4,0)&amp;"")</f>
        <v/>
      </c>
      <c r="S805" s="181" t="str">
        <f t="shared" ca="1" si="99"/>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si="100"/>
        <v>0</v>
      </c>
      <c r="AB805" s="228" t="str">
        <f t="shared" si="101"/>
        <v/>
      </c>
    </row>
    <row r="806" spans="1:28" s="227" customFormat="1" ht="20.25">
      <c r="A806" s="181"/>
      <c r="B806" s="182"/>
      <c r="C806" s="186"/>
      <c r="D806" s="230"/>
      <c r="E806" s="182"/>
      <c r="F806" s="182"/>
      <c r="G806" s="182"/>
      <c r="H806" s="183"/>
      <c r="I806" s="184"/>
      <c r="J806" s="184"/>
      <c r="K806" s="224"/>
      <c r="L806" s="224"/>
      <c r="M806" s="224"/>
      <c r="N806" s="224"/>
      <c r="O806" s="224"/>
      <c r="P806" s="185"/>
      <c r="Q806" s="225"/>
      <c r="R806" s="182" t="str">
        <f ca="1">IF(ISERROR($V806),"",OFFSET('Smelter Look-up'!$C$4,$V806-4,0)&amp;"")</f>
        <v/>
      </c>
      <c r="S806" s="181" t="str">
        <f t="shared" ca="1" si="99"/>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si="100"/>
        <v>0</v>
      </c>
      <c r="AB806" s="228" t="str">
        <f t="shared" si="101"/>
        <v/>
      </c>
    </row>
    <row r="807" spans="1:28" s="227" customFormat="1" ht="20.25">
      <c r="A807" s="181"/>
      <c r="B807" s="182"/>
      <c r="C807" s="186"/>
      <c r="D807" s="230"/>
      <c r="E807" s="182"/>
      <c r="F807" s="182"/>
      <c r="G807" s="182"/>
      <c r="H807" s="183"/>
      <c r="I807" s="184"/>
      <c r="J807" s="184"/>
      <c r="K807" s="224"/>
      <c r="L807" s="224"/>
      <c r="M807" s="224"/>
      <c r="N807" s="224"/>
      <c r="O807" s="224"/>
      <c r="P807" s="185"/>
      <c r="Q807" s="225"/>
      <c r="R807" s="182" t="str">
        <f ca="1">IF(ISERROR($V807),"",OFFSET('Smelter Look-up'!$C$4,$V807-4,0)&amp;"")</f>
        <v/>
      </c>
      <c r="S807" s="181" t="str">
        <f t="shared" ca="1" si="99"/>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si="100"/>
        <v>0</v>
      </c>
      <c r="AB807" s="228" t="str">
        <f t="shared" si="101"/>
        <v/>
      </c>
    </row>
    <row r="808" spans="1:28" s="227" customFormat="1" ht="20.25">
      <c r="A808" s="181"/>
      <c r="B808" s="182"/>
      <c r="C808" s="186"/>
      <c r="D808" s="230"/>
      <c r="E808" s="182"/>
      <c r="F808" s="182"/>
      <c r="G808" s="182"/>
      <c r="H808" s="183"/>
      <c r="I808" s="184"/>
      <c r="J808" s="184"/>
      <c r="K808" s="224"/>
      <c r="L808" s="224"/>
      <c r="M808" s="224"/>
      <c r="N808" s="224"/>
      <c r="O808" s="224"/>
      <c r="P808" s="185"/>
      <c r="Q808" s="225"/>
      <c r="R808" s="182" t="str">
        <f ca="1">IF(ISERROR($V808),"",OFFSET('Smelter Look-up'!$C$4,$V808-4,0)&amp;"")</f>
        <v/>
      </c>
      <c r="S808" s="181" t="str">
        <f t="shared" ca="1" si="99"/>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si="100"/>
        <v>0</v>
      </c>
      <c r="AB808" s="228" t="str">
        <f t="shared" si="101"/>
        <v/>
      </c>
    </row>
    <row r="809" spans="1:28" s="227" customFormat="1" ht="20.25">
      <c r="A809" s="181"/>
      <c r="B809" s="182"/>
      <c r="C809" s="186"/>
      <c r="D809" s="230"/>
      <c r="E809" s="182"/>
      <c r="F809" s="182"/>
      <c r="G809" s="182"/>
      <c r="H809" s="183"/>
      <c r="I809" s="184"/>
      <c r="J809" s="184"/>
      <c r="K809" s="224"/>
      <c r="L809" s="224"/>
      <c r="M809" s="224"/>
      <c r="N809" s="224"/>
      <c r="O809" s="224"/>
      <c r="P809" s="185"/>
      <c r="Q809" s="225"/>
      <c r="R809" s="182" t="str">
        <f ca="1">IF(ISERROR($V809),"",OFFSET('Smelter Look-up'!$C$4,$V809-4,0)&amp;"")</f>
        <v/>
      </c>
      <c r="S809" s="181" t="str">
        <f t="shared" ca="1" si="99"/>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si="100"/>
        <v>0</v>
      </c>
      <c r="AB809" s="228" t="str">
        <f t="shared" si="101"/>
        <v/>
      </c>
    </row>
    <row r="810" spans="1:28" s="227" customFormat="1" ht="20.25">
      <c r="A810" s="181"/>
      <c r="B810" s="182"/>
      <c r="C810" s="186"/>
      <c r="D810" s="230"/>
      <c r="E810" s="182"/>
      <c r="F810" s="182"/>
      <c r="G810" s="182"/>
      <c r="H810" s="183"/>
      <c r="I810" s="184"/>
      <c r="J810" s="184"/>
      <c r="K810" s="224"/>
      <c r="L810" s="224"/>
      <c r="M810" s="224"/>
      <c r="N810" s="224"/>
      <c r="O810" s="224"/>
      <c r="P810" s="185"/>
      <c r="Q810" s="225"/>
      <c r="R810" s="182" t="str">
        <f ca="1">IF(ISERROR($V810),"",OFFSET('Smelter Look-up'!$C$4,$V810-4,0)&amp;"")</f>
        <v/>
      </c>
      <c r="S810" s="181" t="str">
        <f t="shared" ca="1" si="99"/>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si="100"/>
        <v>0</v>
      </c>
      <c r="AB810" s="228" t="str">
        <f t="shared" si="101"/>
        <v/>
      </c>
    </row>
    <row r="811" spans="1:28" s="227" customFormat="1" ht="20.25">
      <c r="A811" s="181"/>
      <c r="B811" s="182"/>
      <c r="C811" s="186"/>
      <c r="D811" s="230"/>
      <c r="E811" s="182"/>
      <c r="F811" s="182"/>
      <c r="G811" s="182"/>
      <c r="H811" s="183"/>
      <c r="I811" s="184"/>
      <c r="J811" s="184"/>
      <c r="K811" s="224"/>
      <c r="L811" s="224"/>
      <c r="M811" s="224"/>
      <c r="N811" s="224"/>
      <c r="O811" s="224"/>
      <c r="P811" s="185"/>
      <c r="Q811" s="225"/>
      <c r="R811" s="182" t="str">
        <f ca="1">IF(ISERROR($V811),"",OFFSET('Smelter Look-up'!$C$4,$V811-4,0)&amp;"")</f>
        <v/>
      </c>
      <c r="S811" s="181" t="str">
        <f t="shared" ca="1" si="99"/>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si="100"/>
        <v>0</v>
      </c>
      <c r="AB811" s="228" t="str">
        <f t="shared" si="101"/>
        <v/>
      </c>
    </row>
    <row r="812" spans="1:28" s="227" customFormat="1" ht="20.25">
      <c r="A812" s="181"/>
      <c r="B812" s="182"/>
      <c r="C812" s="186"/>
      <c r="D812" s="230"/>
      <c r="E812" s="182"/>
      <c r="F812" s="182"/>
      <c r="G812" s="182"/>
      <c r="H812" s="183"/>
      <c r="I812" s="184"/>
      <c r="J812" s="184"/>
      <c r="K812" s="224"/>
      <c r="L812" s="224"/>
      <c r="M812" s="224"/>
      <c r="N812" s="224"/>
      <c r="O812" s="224"/>
      <c r="P812" s="185"/>
      <c r="Q812" s="225"/>
      <c r="R812" s="182" t="str">
        <f ca="1">IF(ISERROR($V812),"",OFFSET('Smelter Look-up'!$C$4,$V812-4,0)&amp;"")</f>
        <v/>
      </c>
      <c r="S812" s="181" t="str">
        <f t="shared" ca="1" si="99"/>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si="100"/>
        <v>0</v>
      </c>
      <c r="AB812" s="228" t="str">
        <f t="shared" si="101"/>
        <v/>
      </c>
    </row>
    <row r="813" spans="1:28" s="227" customFormat="1" ht="20.25">
      <c r="A813" s="181"/>
      <c r="B813" s="182"/>
      <c r="C813" s="186"/>
      <c r="D813" s="230"/>
      <c r="E813" s="182"/>
      <c r="F813" s="182"/>
      <c r="G813" s="182"/>
      <c r="H813" s="183"/>
      <c r="I813" s="184"/>
      <c r="J813" s="184"/>
      <c r="K813" s="224"/>
      <c r="L813" s="224"/>
      <c r="M813" s="224"/>
      <c r="N813" s="224"/>
      <c r="O813" s="224"/>
      <c r="P813" s="185"/>
      <c r="Q813" s="225"/>
      <c r="R813" s="182" t="str">
        <f ca="1">IF(ISERROR($V813),"",OFFSET('Smelter Look-up'!$C$4,$V813-4,0)&amp;"")</f>
        <v/>
      </c>
      <c r="S813" s="181" t="str">
        <f t="shared" ca="1" si="99"/>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si="100"/>
        <v>0</v>
      </c>
      <c r="AB813" s="228" t="str">
        <f t="shared" si="101"/>
        <v/>
      </c>
    </row>
    <row r="814" spans="1:28" s="227" customFormat="1" ht="20.25">
      <c r="A814" s="181"/>
      <c r="B814" s="182"/>
      <c r="C814" s="186"/>
      <c r="D814" s="230"/>
      <c r="E814" s="182"/>
      <c r="F814" s="182"/>
      <c r="G814" s="182"/>
      <c r="H814" s="183"/>
      <c r="I814" s="184"/>
      <c r="J814" s="184"/>
      <c r="K814" s="224"/>
      <c r="L814" s="224"/>
      <c r="M814" s="224"/>
      <c r="N814" s="224"/>
      <c r="O814" s="224"/>
      <c r="P814" s="185"/>
      <c r="Q814" s="225"/>
      <c r="R814" s="182" t="str">
        <f ca="1">IF(ISERROR($V814),"",OFFSET('Smelter Look-up'!$C$4,$V814-4,0)&amp;"")</f>
        <v/>
      </c>
      <c r="S814" s="181" t="str">
        <f t="shared" ca="1" si="99"/>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si="100"/>
        <v>0</v>
      </c>
      <c r="AB814" s="228" t="str">
        <f t="shared" si="101"/>
        <v/>
      </c>
    </row>
    <row r="815" spans="1:28" s="227" customFormat="1" ht="20.25">
      <c r="A815" s="181"/>
      <c r="B815" s="182"/>
      <c r="C815" s="186"/>
      <c r="D815" s="230"/>
      <c r="E815" s="182"/>
      <c r="F815" s="182"/>
      <c r="G815" s="182"/>
      <c r="H815" s="183"/>
      <c r="I815" s="184"/>
      <c r="J815" s="184"/>
      <c r="K815" s="224"/>
      <c r="L815" s="224"/>
      <c r="M815" s="224"/>
      <c r="N815" s="224"/>
      <c r="O815" s="224"/>
      <c r="P815" s="185"/>
      <c r="Q815" s="225"/>
      <c r="R815" s="182" t="str">
        <f ca="1">IF(ISERROR($V815),"",OFFSET('Smelter Look-up'!$C$4,$V815-4,0)&amp;"")</f>
        <v/>
      </c>
      <c r="S815" s="181" t="str">
        <f t="shared" ca="1" si="99"/>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si="100"/>
        <v>0</v>
      </c>
      <c r="AB815" s="228" t="str">
        <f t="shared" si="101"/>
        <v/>
      </c>
    </row>
    <row r="816" spans="1:28" s="227" customFormat="1" ht="20.25">
      <c r="A816" s="181"/>
      <c r="B816" s="182"/>
      <c r="C816" s="186"/>
      <c r="D816" s="230"/>
      <c r="E816" s="182"/>
      <c r="F816" s="182"/>
      <c r="G816" s="182"/>
      <c r="H816" s="183"/>
      <c r="I816" s="184"/>
      <c r="J816" s="184"/>
      <c r="K816" s="224"/>
      <c r="L816" s="224"/>
      <c r="M816" s="224"/>
      <c r="N816" s="224"/>
      <c r="O816" s="224"/>
      <c r="P816" s="185"/>
      <c r="Q816" s="225"/>
      <c r="R816" s="182" t="str">
        <f ca="1">IF(ISERROR($V816),"",OFFSET('Smelter Look-up'!$C$4,$V816-4,0)&amp;"")</f>
        <v/>
      </c>
      <c r="S816" s="181" t="str">
        <f t="shared" ca="1" si="99"/>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si="100"/>
        <v>0</v>
      </c>
      <c r="AB816" s="228" t="str">
        <f t="shared" si="101"/>
        <v/>
      </c>
    </row>
    <row r="817" spans="1:28" s="227" customFormat="1" ht="20.25">
      <c r="A817" s="181"/>
      <c r="B817" s="182"/>
      <c r="C817" s="186"/>
      <c r="D817" s="230"/>
      <c r="E817" s="182"/>
      <c r="F817" s="182"/>
      <c r="G817" s="182"/>
      <c r="H817" s="183"/>
      <c r="I817" s="184"/>
      <c r="J817" s="184"/>
      <c r="K817" s="224"/>
      <c r="L817" s="224"/>
      <c r="M817" s="224"/>
      <c r="N817" s="224"/>
      <c r="O817" s="224"/>
      <c r="P817" s="185"/>
      <c r="Q817" s="225"/>
      <c r="R817" s="182" t="str">
        <f ca="1">IF(ISERROR($V817),"",OFFSET('Smelter Look-up'!$C$4,$V817-4,0)&amp;"")</f>
        <v/>
      </c>
      <c r="S817" s="181" t="str">
        <f t="shared" ca="1" si="99"/>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si="100"/>
        <v>0</v>
      </c>
      <c r="AB817" s="228" t="str">
        <f t="shared" si="101"/>
        <v/>
      </c>
    </row>
    <row r="818" spans="1:28" s="227" customFormat="1" ht="20.25">
      <c r="A818" s="181"/>
      <c r="B818" s="182"/>
      <c r="C818" s="186"/>
      <c r="D818" s="230"/>
      <c r="E818" s="182"/>
      <c r="F818" s="182"/>
      <c r="G818" s="182"/>
      <c r="H818" s="183"/>
      <c r="I818" s="184"/>
      <c r="J818" s="184"/>
      <c r="K818" s="224"/>
      <c r="L818" s="224"/>
      <c r="M818" s="224"/>
      <c r="N818" s="224"/>
      <c r="O818" s="224"/>
      <c r="P818" s="185"/>
      <c r="Q818" s="225"/>
      <c r="R818" s="182" t="str">
        <f ca="1">IF(ISERROR($V818),"",OFFSET('Smelter Look-up'!$C$4,$V818-4,0)&amp;"")</f>
        <v/>
      </c>
      <c r="S818" s="181" t="str">
        <f t="shared" ca="1" si="99"/>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si="100"/>
        <v>0</v>
      </c>
      <c r="AB818" s="228" t="str">
        <f t="shared" si="101"/>
        <v/>
      </c>
    </row>
    <row r="819" spans="1:28" s="227" customFormat="1" ht="20.25">
      <c r="A819" s="181"/>
      <c r="B819" s="182"/>
      <c r="C819" s="186"/>
      <c r="D819" s="230"/>
      <c r="E819" s="182"/>
      <c r="F819" s="182"/>
      <c r="G819" s="182"/>
      <c r="H819" s="183"/>
      <c r="I819" s="184"/>
      <c r="J819" s="184"/>
      <c r="K819" s="224"/>
      <c r="L819" s="224"/>
      <c r="M819" s="224"/>
      <c r="N819" s="224"/>
      <c r="O819" s="224"/>
      <c r="P819" s="185"/>
      <c r="Q819" s="225"/>
      <c r="R819" s="182" t="str">
        <f ca="1">IF(ISERROR($V819),"",OFFSET('Smelter Look-up'!$C$4,$V819-4,0)&amp;"")</f>
        <v/>
      </c>
      <c r="S819" s="181" t="str">
        <f t="shared" ca="1" si="99"/>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si="100"/>
        <v>0</v>
      </c>
      <c r="AB819" s="228" t="str">
        <f t="shared" si="101"/>
        <v/>
      </c>
    </row>
    <row r="820" spans="1:28" s="227" customFormat="1" ht="20.25">
      <c r="A820" s="181"/>
      <c r="B820" s="182"/>
      <c r="C820" s="186"/>
      <c r="D820" s="230"/>
      <c r="E820" s="182"/>
      <c r="F820" s="182"/>
      <c r="G820" s="182"/>
      <c r="H820" s="183"/>
      <c r="I820" s="184"/>
      <c r="J820" s="184"/>
      <c r="K820" s="224"/>
      <c r="L820" s="224"/>
      <c r="M820" s="224"/>
      <c r="N820" s="224"/>
      <c r="O820" s="224"/>
      <c r="P820" s="185"/>
      <c r="Q820" s="225"/>
      <c r="R820" s="182" t="str">
        <f ca="1">IF(ISERROR($V820),"",OFFSET('Smelter Look-up'!$C$4,$V820-4,0)&amp;"")</f>
        <v/>
      </c>
      <c r="S820" s="181" t="str">
        <f t="shared" ca="1" si="99"/>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si="100"/>
        <v>0</v>
      </c>
      <c r="AB820" s="228" t="str">
        <f t="shared" si="101"/>
        <v/>
      </c>
    </row>
    <row r="821" spans="1:28" s="227" customFormat="1" ht="20.25">
      <c r="A821" s="181"/>
      <c r="B821" s="182"/>
      <c r="C821" s="186"/>
      <c r="D821" s="230"/>
      <c r="E821" s="182"/>
      <c r="F821" s="182"/>
      <c r="G821" s="182"/>
      <c r="H821" s="183"/>
      <c r="I821" s="184"/>
      <c r="J821" s="184"/>
      <c r="K821" s="224"/>
      <c r="L821" s="224"/>
      <c r="M821" s="224"/>
      <c r="N821" s="224"/>
      <c r="O821" s="224"/>
      <c r="P821" s="185"/>
      <c r="Q821" s="225"/>
      <c r="R821" s="182" t="str">
        <f ca="1">IF(ISERROR($V821),"",OFFSET('Smelter Look-up'!$C$4,$V821-4,0)&amp;"")</f>
        <v/>
      </c>
      <c r="S821" s="181" t="str">
        <f t="shared" ca="1" si="99"/>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si="100"/>
        <v>0</v>
      </c>
      <c r="AB821" s="228" t="str">
        <f t="shared" si="101"/>
        <v/>
      </c>
    </row>
    <row r="822" spans="1:28" s="227" customFormat="1" ht="20.25">
      <c r="A822" s="181"/>
      <c r="B822" s="182"/>
      <c r="C822" s="186"/>
      <c r="D822" s="230"/>
      <c r="E822" s="182"/>
      <c r="F822" s="182"/>
      <c r="G822" s="182"/>
      <c r="H822" s="183"/>
      <c r="I822" s="184"/>
      <c r="J822" s="184"/>
      <c r="K822" s="224"/>
      <c r="L822" s="224"/>
      <c r="M822" s="224"/>
      <c r="N822" s="224"/>
      <c r="O822" s="224"/>
      <c r="P822" s="185"/>
      <c r="Q822" s="225"/>
      <c r="R822" s="182" t="str">
        <f ca="1">IF(ISERROR($V822),"",OFFSET('Smelter Look-up'!$C$4,$V822-4,0)&amp;"")</f>
        <v/>
      </c>
      <c r="S822" s="181" t="str">
        <f t="shared" ca="1" si="99"/>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si="100"/>
        <v>0</v>
      </c>
      <c r="AB822" s="228" t="str">
        <f t="shared" si="101"/>
        <v/>
      </c>
    </row>
    <row r="823" spans="1:28" s="227" customFormat="1" ht="20.25">
      <c r="A823" s="181"/>
      <c r="B823" s="182"/>
      <c r="C823" s="186"/>
      <c r="D823" s="230"/>
      <c r="E823" s="182"/>
      <c r="F823" s="182"/>
      <c r="G823" s="182"/>
      <c r="H823" s="183"/>
      <c r="I823" s="184"/>
      <c r="J823" s="184"/>
      <c r="K823" s="224"/>
      <c r="L823" s="224"/>
      <c r="M823" s="224"/>
      <c r="N823" s="224"/>
      <c r="O823" s="224"/>
      <c r="P823" s="185"/>
      <c r="Q823" s="225"/>
      <c r="R823" s="182" t="str">
        <f ca="1">IF(ISERROR($V823),"",OFFSET('Smelter Look-up'!$C$4,$V823-4,0)&amp;"")</f>
        <v/>
      </c>
      <c r="S823" s="181" t="str">
        <f t="shared" ca="1" si="99"/>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si="100"/>
        <v>0</v>
      </c>
      <c r="AB823" s="228" t="str">
        <f t="shared" si="101"/>
        <v/>
      </c>
    </row>
    <row r="824" spans="1:28" s="227" customFormat="1" ht="20.25">
      <c r="A824" s="181"/>
      <c r="B824" s="182"/>
      <c r="C824" s="186"/>
      <c r="D824" s="230"/>
      <c r="E824" s="182"/>
      <c r="F824" s="182"/>
      <c r="G824" s="182"/>
      <c r="H824" s="183"/>
      <c r="I824" s="184"/>
      <c r="J824" s="184"/>
      <c r="K824" s="224"/>
      <c r="L824" s="224"/>
      <c r="M824" s="224"/>
      <c r="N824" s="224"/>
      <c r="O824" s="224"/>
      <c r="P824" s="185"/>
      <c r="Q824" s="225"/>
      <c r="R824" s="182" t="str">
        <f ca="1">IF(ISERROR($V824),"",OFFSET('Smelter Look-up'!$C$4,$V824-4,0)&amp;"")</f>
        <v/>
      </c>
      <c r="S824" s="181" t="str">
        <f t="shared" ca="1" si="99"/>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si="100"/>
        <v>0</v>
      </c>
      <c r="AB824" s="228" t="str">
        <f t="shared" si="101"/>
        <v/>
      </c>
    </row>
    <row r="825" spans="1:28" s="227" customFormat="1" ht="20.25">
      <c r="A825" s="181"/>
      <c r="B825" s="182"/>
      <c r="C825" s="186"/>
      <c r="D825" s="230"/>
      <c r="E825" s="182"/>
      <c r="F825" s="182"/>
      <c r="G825" s="182"/>
      <c r="H825" s="183"/>
      <c r="I825" s="184"/>
      <c r="J825" s="184"/>
      <c r="K825" s="224"/>
      <c r="L825" s="224"/>
      <c r="M825" s="224"/>
      <c r="N825" s="224"/>
      <c r="O825" s="224"/>
      <c r="P825" s="185"/>
      <c r="Q825" s="225"/>
      <c r="R825" s="182" t="str">
        <f ca="1">IF(ISERROR($V825),"",OFFSET('Smelter Look-up'!$C$4,$V825-4,0)&amp;"")</f>
        <v/>
      </c>
      <c r="S825" s="181" t="str">
        <f t="shared" ca="1" si="99"/>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si="100"/>
        <v>0</v>
      </c>
      <c r="AB825" s="228" t="str">
        <f t="shared" si="101"/>
        <v/>
      </c>
    </row>
    <row r="826" spans="1:28" s="227" customFormat="1" ht="20.25">
      <c r="A826" s="181"/>
      <c r="B826" s="182"/>
      <c r="C826" s="186"/>
      <c r="D826" s="230"/>
      <c r="E826" s="182"/>
      <c r="F826" s="182"/>
      <c r="G826" s="182"/>
      <c r="H826" s="183"/>
      <c r="I826" s="184"/>
      <c r="J826" s="184"/>
      <c r="K826" s="224"/>
      <c r="L826" s="224"/>
      <c r="M826" s="224"/>
      <c r="N826" s="224"/>
      <c r="O826" s="224"/>
      <c r="P826" s="185"/>
      <c r="Q826" s="225"/>
      <c r="R826" s="182" t="str">
        <f ca="1">IF(ISERROR($V826),"",OFFSET('Smelter Look-up'!$C$4,$V826-4,0)&amp;"")</f>
        <v/>
      </c>
      <c r="S826" s="181" t="str">
        <f t="shared" ca="1" si="99"/>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si="100"/>
        <v>0</v>
      </c>
      <c r="AB826" s="228" t="str">
        <f t="shared" si="101"/>
        <v/>
      </c>
    </row>
    <row r="827" spans="1:28" s="227" customFormat="1" ht="20.25">
      <c r="A827" s="181"/>
      <c r="B827" s="182"/>
      <c r="C827" s="186"/>
      <c r="D827" s="230"/>
      <c r="E827" s="182"/>
      <c r="F827" s="182"/>
      <c r="G827" s="182"/>
      <c r="H827" s="183"/>
      <c r="I827" s="184"/>
      <c r="J827" s="184"/>
      <c r="K827" s="224"/>
      <c r="L827" s="224"/>
      <c r="M827" s="224"/>
      <c r="N827" s="224"/>
      <c r="O827" s="224"/>
      <c r="P827" s="185"/>
      <c r="Q827" s="225"/>
      <c r="R827" s="182" t="str">
        <f ca="1">IF(ISERROR($V827),"",OFFSET('Smelter Look-up'!$C$4,$V827-4,0)&amp;"")</f>
        <v/>
      </c>
      <c r="S827" s="181" t="str">
        <f t="shared" ca="1" si="99"/>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si="100"/>
        <v>0</v>
      </c>
      <c r="AB827" s="228" t="str">
        <f t="shared" si="101"/>
        <v/>
      </c>
    </row>
    <row r="828" spans="1:28" s="227" customFormat="1" ht="20.25">
      <c r="A828" s="181"/>
      <c r="B828" s="182"/>
      <c r="C828" s="186"/>
      <c r="D828" s="230"/>
      <c r="E828" s="182"/>
      <c r="F828" s="182"/>
      <c r="G828" s="182"/>
      <c r="H828" s="183"/>
      <c r="I828" s="184"/>
      <c r="J828" s="184"/>
      <c r="K828" s="224"/>
      <c r="L828" s="224"/>
      <c r="M828" s="224"/>
      <c r="N828" s="224"/>
      <c r="O828" s="224"/>
      <c r="P828" s="185"/>
      <c r="Q828" s="225"/>
      <c r="R828" s="182" t="str">
        <f ca="1">IF(ISERROR($V828),"",OFFSET('Smelter Look-up'!$C$4,$V828-4,0)&amp;"")</f>
        <v/>
      </c>
      <c r="S828" s="181" t="str">
        <f t="shared" ca="1" si="99"/>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si="100"/>
        <v>0</v>
      </c>
      <c r="AB828" s="228" t="str">
        <f t="shared" si="101"/>
        <v/>
      </c>
    </row>
    <row r="829" spans="1:28" s="227" customFormat="1" ht="20.25">
      <c r="A829" s="181"/>
      <c r="B829" s="182"/>
      <c r="C829" s="186"/>
      <c r="D829" s="230"/>
      <c r="E829" s="182"/>
      <c r="F829" s="182"/>
      <c r="G829" s="182"/>
      <c r="H829" s="183"/>
      <c r="I829" s="184"/>
      <c r="J829" s="184"/>
      <c r="K829" s="224"/>
      <c r="L829" s="224"/>
      <c r="M829" s="224"/>
      <c r="N829" s="224"/>
      <c r="O829" s="224"/>
      <c r="P829" s="185"/>
      <c r="Q829" s="225"/>
      <c r="R829" s="182" t="str">
        <f ca="1">IF(ISERROR($V829),"",OFFSET('Smelter Look-up'!$C$4,$V829-4,0)&amp;"")</f>
        <v/>
      </c>
      <c r="S829" s="181" t="str">
        <f t="shared" ref="S829:S859" ca="1" si="102">IF(B829="","",IF(ISERROR(MATCH($E829,CL,0)),"Unknown",INDIRECT("'C'!$A$"&amp;MATCH($E829,CL,0)+1)))</f>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ref="X829:X859" si="103">IF(AND(C829="Smelter not listed",OR(LEN(D829)=0,LEN(E829)=0)),1,0)</f>
        <v>0</v>
      </c>
      <c r="AB829" s="228" t="str">
        <f t="shared" ref="AB829:AB859" si="104">B829&amp;C829</f>
        <v/>
      </c>
    </row>
    <row r="830" spans="1:28" s="227" customFormat="1" ht="20.25">
      <c r="A830" s="181"/>
      <c r="B830" s="182"/>
      <c r="C830" s="186"/>
      <c r="D830" s="230"/>
      <c r="E830" s="182"/>
      <c r="F830" s="182"/>
      <c r="G830" s="182"/>
      <c r="H830" s="183"/>
      <c r="I830" s="184"/>
      <c r="J830" s="184"/>
      <c r="K830" s="224"/>
      <c r="L830" s="224"/>
      <c r="M830" s="224"/>
      <c r="N830" s="224"/>
      <c r="O830" s="224"/>
      <c r="P830" s="185"/>
      <c r="Q830" s="225"/>
      <c r="R830" s="182" t="str">
        <f ca="1">IF(ISERROR($V830),"",OFFSET('Smelter Look-up'!$C$4,$V830-4,0)&amp;"")</f>
        <v/>
      </c>
      <c r="S830" s="181" t="str">
        <f t="shared" ca="1" si="102"/>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si="103"/>
        <v>0</v>
      </c>
      <c r="AB830" s="228" t="str">
        <f t="shared" si="104"/>
        <v/>
      </c>
    </row>
    <row r="831" spans="1:28" s="227" customFormat="1" ht="20.25">
      <c r="A831" s="181"/>
      <c r="B831" s="182"/>
      <c r="C831" s="186"/>
      <c r="D831" s="230"/>
      <c r="E831" s="182"/>
      <c r="F831" s="182"/>
      <c r="G831" s="182"/>
      <c r="H831" s="183"/>
      <c r="I831" s="184"/>
      <c r="J831" s="184"/>
      <c r="K831" s="224"/>
      <c r="L831" s="224"/>
      <c r="M831" s="224"/>
      <c r="N831" s="224"/>
      <c r="O831" s="224"/>
      <c r="P831" s="185"/>
      <c r="Q831" s="225"/>
      <c r="R831" s="182" t="str">
        <f ca="1">IF(ISERROR($V831),"",OFFSET('Smelter Look-up'!$C$4,$V831-4,0)&amp;"")</f>
        <v/>
      </c>
      <c r="S831" s="181" t="str">
        <f t="shared" ca="1" si="102"/>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si="103"/>
        <v>0</v>
      </c>
      <c r="AB831" s="228" t="str">
        <f t="shared" si="104"/>
        <v/>
      </c>
    </row>
    <row r="832" spans="1:28" s="227" customFormat="1" ht="20.25">
      <c r="A832" s="181"/>
      <c r="B832" s="182"/>
      <c r="C832" s="186"/>
      <c r="D832" s="230"/>
      <c r="E832" s="182"/>
      <c r="F832" s="182"/>
      <c r="G832" s="182"/>
      <c r="H832" s="183"/>
      <c r="I832" s="184"/>
      <c r="J832" s="184"/>
      <c r="K832" s="224"/>
      <c r="L832" s="224"/>
      <c r="M832" s="224"/>
      <c r="N832" s="224"/>
      <c r="O832" s="224"/>
      <c r="P832" s="185"/>
      <c r="Q832" s="225"/>
      <c r="R832" s="182" t="str">
        <f ca="1">IF(ISERROR($V832),"",OFFSET('Smelter Look-up'!$C$4,$V832-4,0)&amp;"")</f>
        <v/>
      </c>
      <c r="S832" s="181" t="str">
        <f t="shared" ca="1" si="102"/>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si="103"/>
        <v>0</v>
      </c>
      <c r="AB832" s="228" t="str">
        <f t="shared" si="104"/>
        <v/>
      </c>
    </row>
    <row r="833" spans="1:28" s="227" customFormat="1" ht="20.25">
      <c r="A833" s="181"/>
      <c r="B833" s="182"/>
      <c r="C833" s="186"/>
      <c r="D833" s="230"/>
      <c r="E833" s="182"/>
      <c r="F833" s="182"/>
      <c r="G833" s="182"/>
      <c r="H833" s="183"/>
      <c r="I833" s="184"/>
      <c r="J833" s="184"/>
      <c r="K833" s="224"/>
      <c r="L833" s="224"/>
      <c r="M833" s="224"/>
      <c r="N833" s="224"/>
      <c r="O833" s="224"/>
      <c r="P833" s="185"/>
      <c r="Q833" s="225"/>
      <c r="R833" s="182" t="str">
        <f ca="1">IF(ISERROR($V833),"",OFFSET('Smelter Look-up'!$C$4,$V833-4,0)&amp;"")</f>
        <v/>
      </c>
      <c r="S833" s="181" t="str">
        <f t="shared" ca="1" si="102"/>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si="103"/>
        <v>0</v>
      </c>
      <c r="AB833" s="228" t="str">
        <f t="shared" si="104"/>
        <v/>
      </c>
    </row>
    <row r="834" spans="1:28" s="227" customFormat="1" ht="20.25">
      <c r="A834" s="181"/>
      <c r="B834" s="182"/>
      <c r="C834" s="186"/>
      <c r="D834" s="230"/>
      <c r="E834" s="182"/>
      <c r="F834" s="182"/>
      <c r="G834" s="182"/>
      <c r="H834" s="183"/>
      <c r="I834" s="184"/>
      <c r="J834" s="184"/>
      <c r="K834" s="224"/>
      <c r="L834" s="224"/>
      <c r="M834" s="224"/>
      <c r="N834" s="224"/>
      <c r="O834" s="224"/>
      <c r="P834" s="185"/>
      <c r="Q834" s="225"/>
      <c r="R834" s="182" t="str">
        <f ca="1">IF(ISERROR($V834),"",OFFSET('Smelter Look-up'!$C$4,$V834-4,0)&amp;"")</f>
        <v/>
      </c>
      <c r="S834" s="181" t="str">
        <f t="shared" ca="1" si="102"/>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si="103"/>
        <v>0</v>
      </c>
      <c r="AB834" s="228" t="str">
        <f t="shared" si="104"/>
        <v/>
      </c>
    </row>
    <row r="835" spans="1:28" s="227" customFormat="1" ht="20.25">
      <c r="A835" s="181"/>
      <c r="B835" s="182"/>
      <c r="C835" s="186"/>
      <c r="D835" s="230"/>
      <c r="E835" s="182"/>
      <c r="F835" s="182"/>
      <c r="G835" s="182"/>
      <c r="H835" s="183"/>
      <c r="I835" s="184"/>
      <c r="J835" s="184"/>
      <c r="K835" s="224"/>
      <c r="L835" s="224"/>
      <c r="M835" s="224"/>
      <c r="N835" s="224"/>
      <c r="O835" s="224"/>
      <c r="P835" s="185"/>
      <c r="Q835" s="225"/>
      <c r="R835" s="182" t="str">
        <f ca="1">IF(ISERROR($V835),"",OFFSET('Smelter Look-up'!$C$4,$V835-4,0)&amp;"")</f>
        <v/>
      </c>
      <c r="S835" s="181" t="str">
        <f t="shared" ca="1" si="102"/>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si="103"/>
        <v>0</v>
      </c>
      <c r="AB835" s="228" t="str">
        <f t="shared" si="104"/>
        <v/>
      </c>
    </row>
    <row r="836" spans="1:28" s="227" customFormat="1" ht="20.25">
      <c r="A836" s="181"/>
      <c r="B836" s="182"/>
      <c r="C836" s="186"/>
      <c r="D836" s="230"/>
      <c r="E836" s="182"/>
      <c r="F836" s="182"/>
      <c r="G836" s="182"/>
      <c r="H836" s="183"/>
      <c r="I836" s="184"/>
      <c r="J836" s="184"/>
      <c r="K836" s="224"/>
      <c r="L836" s="224"/>
      <c r="M836" s="224"/>
      <c r="N836" s="224"/>
      <c r="O836" s="224"/>
      <c r="P836" s="185"/>
      <c r="Q836" s="225"/>
      <c r="R836" s="182" t="str">
        <f ca="1">IF(ISERROR($V836),"",OFFSET('Smelter Look-up'!$C$4,$V836-4,0)&amp;"")</f>
        <v/>
      </c>
      <c r="S836" s="181" t="str">
        <f t="shared" ca="1" si="102"/>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si="103"/>
        <v>0</v>
      </c>
      <c r="AB836" s="228" t="str">
        <f t="shared" si="104"/>
        <v/>
      </c>
    </row>
    <row r="837" spans="1:28" s="227" customFormat="1" ht="20.25">
      <c r="A837" s="181"/>
      <c r="B837" s="182"/>
      <c r="C837" s="186"/>
      <c r="D837" s="230"/>
      <c r="E837" s="182"/>
      <c r="F837" s="182"/>
      <c r="G837" s="182"/>
      <c r="H837" s="183"/>
      <c r="I837" s="184"/>
      <c r="J837" s="184"/>
      <c r="K837" s="224"/>
      <c r="L837" s="224"/>
      <c r="M837" s="224"/>
      <c r="N837" s="224"/>
      <c r="O837" s="224"/>
      <c r="P837" s="185"/>
      <c r="Q837" s="225"/>
      <c r="R837" s="182" t="str">
        <f ca="1">IF(ISERROR($V837),"",OFFSET('Smelter Look-up'!$C$4,$V837-4,0)&amp;"")</f>
        <v/>
      </c>
      <c r="S837" s="181" t="str">
        <f t="shared" ca="1" si="102"/>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si="103"/>
        <v>0</v>
      </c>
      <c r="AB837" s="228" t="str">
        <f t="shared" si="104"/>
        <v/>
      </c>
    </row>
    <row r="838" spans="1:28" s="227" customFormat="1" ht="20.25">
      <c r="A838" s="181"/>
      <c r="B838" s="182"/>
      <c r="C838" s="186"/>
      <c r="D838" s="230"/>
      <c r="E838" s="182"/>
      <c r="F838" s="182"/>
      <c r="G838" s="182"/>
      <c r="H838" s="183"/>
      <c r="I838" s="184"/>
      <c r="J838" s="184"/>
      <c r="K838" s="224"/>
      <c r="L838" s="224"/>
      <c r="M838" s="224"/>
      <c r="N838" s="224"/>
      <c r="O838" s="224"/>
      <c r="P838" s="185"/>
      <c r="Q838" s="225"/>
      <c r="R838" s="182" t="str">
        <f ca="1">IF(ISERROR($V838),"",OFFSET('Smelter Look-up'!$C$4,$V838-4,0)&amp;"")</f>
        <v/>
      </c>
      <c r="S838" s="181" t="str">
        <f t="shared" ca="1" si="102"/>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si="103"/>
        <v>0</v>
      </c>
      <c r="AB838" s="228" t="str">
        <f t="shared" si="104"/>
        <v/>
      </c>
    </row>
    <row r="839" spans="1:28" s="227" customFormat="1" ht="20.25">
      <c r="A839" s="181"/>
      <c r="B839" s="182"/>
      <c r="C839" s="186"/>
      <c r="D839" s="230"/>
      <c r="E839" s="182"/>
      <c r="F839" s="182"/>
      <c r="G839" s="182"/>
      <c r="H839" s="183"/>
      <c r="I839" s="184"/>
      <c r="J839" s="184"/>
      <c r="K839" s="224"/>
      <c r="L839" s="224"/>
      <c r="M839" s="224"/>
      <c r="N839" s="224"/>
      <c r="O839" s="224"/>
      <c r="P839" s="185"/>
      <c r="Q839" s="225"/>
      <c r="R839" s="182" t="str">
        <f ca="1">IF(ISERROR($V839),"",OFFSET('Smelter Look-up'!$C$4,$V839-4,0)&amp;"")</f>
        <v/>
      </c>
      <c r="S839" s="181" t="str">
        <f t="shared" ca="1" si="102"/>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si="103"/>
        <v>0</v>
      </c>
      <c r="AB839" s="228" t="str">
        <f t="shared" si="104"/>
        <v/>
      </c>
    </row>
    <row r="840" spans="1:28" s="227" customFormat="1" ht="20.25">
      <c r="A840" s="181"/>
      <c r="B840" s="182"/>
      <c r="C840" s="186"/>
      <c r="D840" s="230"/>
      <c r="E840" s="182"/>
      <c r="F840" s="182"/>
      <c r="G840" s="182"/>
      <c r="H840" s="183"/>
      <c r="I840" s="184"/>
      <c r="J840" s="184"/>
      <c r="K840" s="224"/>
      <c r="L840" s="224"/>
      <c r="M840" s="224"/>
      <c r="N840" s="224"/>
      <c r="O840" s="224"/>
      <c r="P840" s="185"/>
      <c r="Q840" s="225"/>
      <c r="R840" s="182" t="str">
        <f ca="1">IF(ISERROR($V840),"",OFFSET('Smelter Look-up'!$C$4,$V840-4,0)&amp;"")</f>
        <v/>
      </c>
      <c r="S840" s="181" t="str">
        <f t="shared" ca="1" si="102"/>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si="103"/>
        <v>0</v>
      </c>
      <c r="AB840" s="228" t="str">
        <f t="shared" si="104"/>
        <v/>
      </c>
    </row>
    <row r="841" spans="1:28" s="227" customFormat="1" ht="20.25">
      <c r="A841" s="181"/>
      <c r="B841" s="182"/>
      <c r="C841" s="186"/>
      <c r="D841" s="230"/>
      <c r="E841" s="182"/>
      <c r="F841" s="182"/>
      <c r="G841" s="182"/>
      <c r="H841" s="183"/>
      <c r="I841" s="184"/>
      <c r="J841" s="184"/>
      <c r="K841" s="224"/>
      <c r="L841" s="224"/>
      <c r="M841" s="224"/>
      <c r="N841" s="224"/>
      <c r="O841" s="224"/>
      <c r="P841" s="185"/>
      <c r="Q841" s="225"/>
      <c r="R841" s="182" t="str">
        <f ca="1">IF(ISERROR($V841),"",OFFSET('Smelter Look-up'!$C$4,$V841-4,0)&amp;"")</f>
        <v/>
      </c>
      <c r="S841" s="181" t="str">
        <f t="shared" ca="1" si="102"/>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si="103"/>
        <v>0</v>
      </c>
      <c r="AB841" s="228" t="str">
        <f t="shared" si="104"/>
        <v/>
      </c>
    </row>
    <row r="842" spans="1:28" s="227" customFormat="1" ht="20.25">
      <c r="A842" s="181"/>
      <c r="B842" s="182"/>
      <c r="C842" s="186"/>
      <c r="D842" s="230"/>
      <c r="E842" s="182"/>
      <c r="F842" s="182"/>
      <c r="G842" s="182"/>
      <c r="H842" s="183"/>
      <c r="I842" s="184"/>
      <c r="J842" s="184"/>
      <c r="K842" s="224"/>
      <c r="L842" s="224"/>
      <c r="M842" s="224"/>
      <c r="N842" s="224"/>
      <c r="O842" s="224"/>
      <c r="P842" s="185"/>
      <c r="Q842" s="225"/>
      <c r="R842" s="182" t="str">
        <f ca="1">IF(ISERROR($V842),"",OFFSET('Smelter Look-up'!$C$4,$V842-4,0)&amp;"")</f>
        <v/>
      </c>
      <c r="S842" s="181" t="str">
        <f t="shared" ca="1" si="102"/>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si="103"/>
        <v>0</v>
      </c>
      <c r="AB842" s="228" t="str">
        <f t="shared" si="104"/>
        <v/>
      </c>
    </row>
    <row r="843" spans="1:28" s="227" customFormat="1" ht="20.25">
      <c r="A843" s="181"/>
      <c r="B843" s="182"/>
      <c r="C843" s="186"/>
      <c r="D843" s="230"/>
      <c r="E843" s="182"/>
      <c r="F843" s="182"/>
      <c r="G843" s="182"/>
      <c r="H843" s="183"/>
      <c r="I843" s="184"/>
      <c r="J843" s="184"/>
      <c r="K843" s="224"/>
      <c r="L843" s="224"/>
      <c r="M843" s="224"/>
      <c r="N843" s="224"/>
      <c r="O843" s="224"/>
      <c r="P843" s="185"/>
      <c r="Q843" s="225"/>
      <c r="R843" s="182" t="str">
        <f ca="1">IF(ISERROR($V843),"",OFFSET('Smelter Look-up'!$C$4,$V843-4,0)&amp;"")</f>
        <v/>
      </c>
      <c r="S843" s="181" t="str">
        <f t="shared" ca="1" si="102"/>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si="103"/>
        <v>0</v>
      </c>
      <c r="AB843" s="228" t="str">
        <f t="shared" si="104"/>
        <v/>
      </c>
    </row>
    <row r="844" spans="1:28" s="227" customFormat="1" ht="20.25">
      <c r="A844" s="181"/>
      <c r="B844" s="182"/>
      <c r="C844" s="186"/>
      <c r="D844" s="230"/>
      <c r="E844" s="182"/>
      <c r="F844" s="182"/>
      <c r="G844" s="182"/>
      <c r="H844" s="183"/>
      <c r="I844" s="184"/>
      <c r="J844" s="184"/>
      <c r="K844" s="224"/>
      <c r="L844" s="224"/>
      <c r="M844" s="224"/>
      <c r="N844" s="224"/>
      <c r="O844" s="224"/>
      <c r="P844" s="185"/>
      <c r="Q844" s="225"/>
      <c r="R844" s="182" t="str">
        <f ca="1">IF(ISERROR($V844),"",OFFSET('Smelter Look-up'!$C$4,$V844-4,0)&amp;"")</f>
        <v/>
      </c>
      <c r="S844" s="181" t="str">
        <f t="shared" ca="1" si="102"/>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si="103"/>
        <v>0</v>
      </c>
      <c r="AB844" s="228" t="str">
        <f t="shared" si="104"/>
        <v/>
      </c>
    </row>
    <row r="845" spans="1:28" s="227" customFormat="1" ht="20.25">
      <c r="A845" s="181"/>
      <c r="B845" s="182"/>
      <c r="C845" s="186"/>
      <c r="D845" s="230"/>
      <c r="E845" s="182"/>
      <c r="F845" s="182"/>
      <c r="G845" s="182"/>
      <c r="H845" s="183"/>
      <c r="I845" s="184"/>
      <c r="J845" s="184"/>
      <c r="K845" s="224"/>
      <c r="L845" s="224"/>
      <c r="M845" s="224"/>
      <c r="N845" s="224"/>
      <c r="O845" s="224"/>
      <c r="P845" s="185"/>
      <c r="Q845" s="225"/>
      <c r="R845" s="182" t="str">
        <f ca="1">IF(ISERROR($V845),"",OFFSET('Smelter Look-up'!$C$4,$V845-4,0)&amp;"")</f>
        <v/>
      </c>
      <c r="S845" s="181" t="str">
        <f t="shared" ca="1" si="102"/>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si="103"/>
        <v>0</v>
      </c>
      <c r="AB845" s="228" t="str">
        <f t="shared" si="104"/>
        <v/>
      </c>
    </row>
    <row r="846" spans="1:28" s="227" customFormat="1" ht="20.25">
      <c r="A846" s="181"/>
      <c r="B846" s="182"/>
      <c r="C846" s="186"/>
      <c r="D846" s="230"/>
      <c r="E846" s="182"/>
      <c r="F846" s="182"/>
      <c r="G846" s="182"/>
      <c r="H846" s="183"/>
      <c r="I846" s="184"/>
      <c r="J846" s="184"/>
      <c r="K846" s="224"/>
      <c r="L846" s="224"/>
      <c r="M846" s="224"/>
      <c r="N846" s="224"/>
      <c r="O846" s="224"/>
      <c r="P846" s="185"/>
      <c r="Q846" s="225"/>
      <c r="R846" s="182" t="str">
        <f ca="1">IF(ISERROR($V846),"",OFFSET('Smelter Look-up'!$C$4,$V846-4,0)&amp;"")</f>
        <v/>
      </c>
      <c r="S846" s="181" t="str">
        <f t="shared" ca="1" si="102"/>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si="103"/>
        <v>0</v>
      </c>
      <c r="AB846" s="228" t="str">
        <f t="shared" si="104"/>
        <v/>
      </c>
    </row>
    <row r="847" spans="1:28" s="227" customFormat="1" ht="20.25">
      <c r="A847" s="181"/>
      <c r="B847" s="182"/>
      <c r="C847" s="186"/>
      <c r="D847" s="230"/>
      <c r="E847" s="182"/>
      <c r="F847" s="182"/>
      <c r="G847" s="182"/>
      <c r="H847" s="183"/>
      <c r="I847" s="184"/>
      <c r="J847" s="184"/>
      <c r="K847" s="224"/>
      <c r="L847" s="224"/>
      <c r="M847" s="224"/>
      <c r="N847" s="224"/>
      <c r="O847" s="224"/>
      <c r="P847" s="185"/>
      <c r="Q847" s="225"/>
      <c r="R847" s="182" t="str">
        <f ca="1">IF(ISERROR($V847),"",OFFSET('Smelter Look-up'!$C$4,$V847-4,0)&amp;"")</f>
        <v/>
      </c>
      <c r="S847" s="181" t="str">
        <f t="shared" ca="1" si="102"/>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si="103"/>
        <v>0</v>
      </c>
      <c r="AB847" s="228" t="str">
        <f t="shared" si="104"/>
        <v/>
      </c>
    </row>
    <row r="848" spans="1:28" s="227" customFormat="1" ht="20.25">
      <c r="A848" s="181"/>
      <c r="B848" s="182"/>
      <c r="C848" s="186"/>
      <c r="D848" s="230"/>
      <c r="E848" s="182"/>
      <c r="F848" s="182"/>
      <c r="G848" s="182"/>
      <c r="H848" s="183"/>
      <c r="I848" s="184"/>
      <c r="J848" s="184"/>
      <c r="K848" s="224"/>
      <c r="L848" s="224"/>
      <c r="M848" s="224"/>
      <c r="N848" s="224"/>
      <c r="O848" s="224"/>
      <c r="P848" s="185"/>
      <c r="Q848" s="225"/>
      <c r="R848" s="182" t="str">
        <f ca="1">IF(ISERROR($V848),"",OFFSET('Smelter Look-up'!$C$4,$V848-4,0)&amp;"")</f>
        <v/>
      </c>
      <c r="S848" s="181" t="str">
        <f t="shared" ca="1" si="102"/>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si="103"/>
        <v>0</v>
      </c>
      <c r="AB848" s="228" t="str">
        <f t="shared" si="104"/>
        <v/>
      </c>
    </row>
    <row r="849" spans="1:28" s="227" customFormat="1" ht="20.25">
      <c r="A849" s="181"/>
      <c r="B849" s="182"/>
      <c r="C849" s="186"/>
      <c r="D849" s="230"/>
      <c r="E849" s="182"/>
      <c r="F849" s="182"/>
      <c r="G849" s="182"/>
      <c r="H849" s="183"/>
      <c r="I849" s="184"/>
      <c r="J849" s="184"/>
      <c r="K849" s="224"/>
      <c r="L849" s="224"/>
      <c r="M849" s="224"/>
      <c r="N849" s="224"/>
      <c r="O849" s="224"/>
      <c r="P849" s="185"/>
      <c r="Q849" s="225"/>
      <c r="R849" s="182" t="str">
        <f ca="1">IF(ISERROR($V849),"",OFFSET('Smelter Look-up'!$C$4,$V849-4,0)&amp;"")</f>
        <v/>
      </c>
      <c r="S849" s="181" t="str">
        <f t="shared" ca="1" si="102"/>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si="103"/>
        <v>0</v>
      </c>
      <c r="AB849" s="228" t="str">
        <f t="shared" si="104"/>
        <v/>
      </c>
    </row>
    <row r="850" spans="1:28" s="227" customFormat="1" ht="20.25">
      <c r="A850" s="181"/>
      <c r="B850" s="182"/>
      <c r="C850" s="186"/>
      <c r="D850" s="230"/>
      <c r="E850" s="182"/>
      <c r="F850" s="182"/>
      <c r="G850" s="182"/>
      <c r="H850" s="183"/>
      <c r="I850" s="184"/>
      <c r="J850" s="184"/>
      <c r="K850" s="224"/>
      <c r="L850" s="224"/>
      <c r="M850" s="224"/>
      <c r="N850" s="224"/>
      <c r="O850" s="224"/>
      <c r="P850" s="185"/>
      <c r="Q850" s="225"/>
      <c r="R850" s="182" t="str">
        <f ca="1">IF(ISERROR($V850),"",OFFSET('Smelter Look-up'!$C$4,$V850-4,0)&amp;"")</f>
        <v/>
      </c>
      <c r="S850" s="181" t="str">
        <f t="shared" ca="1" si="102"/>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si="103"/>
        <v>0</v>
      </c>
      <c r="AB850" s="228" t="str">
        <f t="shared" si="104"/>
        <v/>
      </c>
    </row>
    <row r="851" spans="1:28" s="227" customFormat="1" ht="20.25">
      <c r="A851" s="181"/>
      <c r="B851" s="182"/>
      <c r="C851" s="186"/>
      <c r="D851" s="230"/>
      <c r="E851" s="182"/>
      <c r="F851" s="182"/>
      <c r="G851" s="182"/>
      <c r="H851" s="183"/>
      <c r="I851" s="184"/>
      <c r="J851" s="184"/>
      <c r="K851" s="224"/>
      <c r="L851" s="224"/>
      <c r="M851" s="224"/>
      <c r="N851" s="224"/>
      <c r="O851" s="224"/>
      <c r="P851" s="185"/>
      <c r="Q851" s="225"/>
      <c r="R851" s="182" t="str">
        <f ca="1">IF(ISERROR($V851),"",OFFSET('Smelter Look-up'!$C$4,$V851-4,0)&amp;"")</f>
        <v/>
      </c>
      <c r="S851" s="181" t="str">
        <f t="shared" ca="1" si="102"/>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si="103"/>
        <v>0</v>
      </c>
      <c r="AB851" s="228" t="str">
        <f t="shared" si="104"/>
        <v/>
      </c>
    </row>
    <row r="852" spans="1:28" s="227" customFormat="1" ht="20.25">
      <c r="A852" s="181"/>
      <c r="B852" s="182"/>
      <c r="C852" s="186"/>
      <c r="D852" s="230"/>
      <c r="E852" s="182"/>
      <c r="F852" s="182"/>
      <c r="G852" s="182"/>
      <c r="H852" s="183"/>
      <c r="I852" s="184"/>
      <c r="J852" s="184"/>
      <c r="K852" s="224"/>
      <c r="L852" s="224"/>
      <c r="M852" s="224"/>
      <c r="N852" s="224"/>
      <c r="O852" s="224"/>
      <c r="P852" s="185"/>
      <c r="Q852" s="225"/>
      <c r="R852" s="182" t="str">
        <f ca="1">IF(ISERROR($V852),"",OFFSET('Smelter Look-up'!$C$4,$V852-4,0)&amp;"")</f>
        <v/>
      </c>
      <c r="S852" s="181" t="str">
        <f t="shared" ca="1" si="102"/>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si="103"/>
        <v>0</v>
      </c>
      <c r="AB852" s="228" t="str">
        <f t="shared" si="104"/>
        <v/>
      </c>
    </row>
    <row r="853" spans="1:28" s="227" customFormat="1" ht="20.25">
      <c r="A853" s="181"/>
      <c r="B853" s="182"/>
      <c r="C853" s="186"/>
      <c r="D853" s="230"/>
      <c r="E853" s="182"/>
      <c r="F853" s="182"/>
      <c r="G853" s="182"/>
      <c r="H853" s="183"/>
      <c r="I853" s="184"/>
      <c r="J853" s="184"/>
      <c r="K853" s="224"/>
      <c r="L853" s="224"/>
      <c r="M853" s="224"/>
      <c r="N853" s="224"/>
      <c r="O853" s="224"/>
      <c r="P853" s="185"/>
      <c r="Q853" s="225"/>
      <c r="R853" s="182" t="str">
        <f ca="1">IF(ISERROR($V853),"",OFFSET('Smelter Look-up'!$C$4,$V853-4,0)&amp;"")</f>
        <v/>
      </c>
      <c r="S853" s="181" t="str">
        <f t="shared" ca="1" si="102"/>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si="103"/>
        <v>0</v>
      </c>
      <c r="AB853" s="228" t="str">
        <f t="shared" si="104"/>
        <v/>
      </c>
    </row>
    <row r="854" spans="1:28" s="227" customFormat="1" ht="20.25">
      <c r="A854" s="181"/>
      <c r="B854" s="182"/>
      <c r="C854" s="186"/>
      <c r="D854" s="230"/>
      <c r="E854" s="182"/>
      <c r="F854" s="182"/>
      <c r="G854" s="182"/>
      <c r="H854" s="183"/>
      <c r="I854" s="184"/>
      <c r="J854" s="184"/>
      <c r="K854" s="224"/>
      <c r="L854" s="224"/>
      <c r="M854" s="224"/>
      <c r="N854" s="224"/>
      <c r="O854" s="224"/>
      <c r="P854" s="185"/>
      <c r="Q854" s="225"/>
      <c r="R854" s="182" t="str">
        <f ca="1">IF(ISERROR($V854),"",OFFSET('Smelter Look-up'!$C$4,$V854-4,0)&amp;"")</f>
        <v/>
      </c>
      <c r="S854" s="181" t="str">
        <f t="shared" ca="1" si="102"/>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si="103"/>
        <v>0</v>
      </c>
      <c r="AB854" s="228" t="str">
        <f t="shared" si="104"/>
        <v/>
      </c>
    </row>
    <row r="855" spans="1:28" s="227" customFormat="1" ht="20.25">
      <c r="A855" s="181"/>
      <c r="B855" s="182"/>
      <c r="C855" s="186"/>
      <c r="D855" s="230"/>
      <c r="E855" s="182"/>
      <c r="F855" s="182"/>
      <c r="G855" s="182"/>
      <c r="H855" s="183"/>
      <c r="I855" s="184"/>
      <c r="J855" s="184"/>
      <c r="K855" s="224"/>
      <c r="L855" s="224"/>
      <c r="M855" s="224"/>
      <c r="N855" s="224"/>
      <c r="O855" s="224"/>
      <c r="P855" s="185"/>
      <c r="Q855" s="225"/>
      <c r="R855" s="182" t="str">
        <f ca="1">IF(ISERROR($V855),"",OFFSET('Smelter Look-up'!$C$4,$V855-4,0)&amp;"")</f>
        <v/>
      </c>
      <c r="S855" s="181" t="str">
        <f t="shared" ca="1" si="102"/>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si="103"/>
        <v>0</v>
      </c>
      <c r="AB855" s="228" t="str">
        <f t="shared" si="104"/>
        <v/>
      </c>
    </row>
    <row r="856" spans="1:28" s="227" customFormat="1" ht="20.25">
      <c r="A856" s="181"/>
      <c r="B856" s="182"/>
      <c r="C856" s="186"/>
      <c r="D856" s="230"/>
      <c r="E856" s="182"/>
      <c r="F856" s="182"/>
      <c r="G856" s="182"/>
      <c r="H856" s="183"/>
      <c r="I856" s="184"/>
      <c r="J856" s="184"/>
      <c r="K856" s="224"/>
      <c r="L856" s="224"/>
      <c r="M856" s="224"/>
      <c r="N856" s="224"/>
      <c r="O856" s="224"/>
      <c r="P856" s="185"/>
      <c r="Q856" s="225"/>
      <c r="R856" s="182" t="str">
        <f ca="1">IF(ISERROR($V856),"",OFFSET('Smelter Look-up'!$C$4,$V856-4,0)&amp;"")</f>
        <v/>
      </c>
      <c r="S856" s="181" t="str">
        <f t="shared" ca="1" si="102"/>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si="103"/>
        <v>0</v>
      </c>
      <c r="AB856" s="228" t="str">
        <f t="shared" si="104"/>
        <v/>
      </c>
    </row>
    <row r="857" spans="1:28" s="227" customFormat="1" ht="20.25">
      <c r="A857" s="181"/>
      <c r="B857" s="182"/>
      <c r="C857" s="186"/>
      <c r="D857" s="230"/>
      <c r="E857" s="182"/>
      <c r="F857" s="182"/>
      <c r="G857" s="182"/>
      <c r="H857" s="183"/>
      <c r="I857" s="184"/>
      <c r="J857" s="184"/>
      <c r="K857" s="224"/>
      <c r="L857" s="224"/>
      <c r="M857" s="224"/>
      <c r="N857" s="224"/>
      <c r="O857" s="224"/>
      <c r="P857" s="185"/>
      <c r="Q857" s="225"/>
      <c r="R857" s="182" t="str">
        <f ca="1">IF(ISERROR($V857),"",OFFSET('Smelter Look-up'!$C$4,$V857-4,0)&amp;"")</f>
        <v/>
      </c>
      <c r="S857" s="181" t="str">
        <f t="shared" ca="1" si="102"/>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si="103"/>
        <v>0</v>
      </c>
      <c r="AB857" s="228" t="str">
        <f t="shared" si="104"/>
        <v/>
      </c>
    </row>
    <row r="858" spans="1:28" s="227" customFormat="1" ht="20.25">
      <c r="A858" s="181"/>
      <c r="B858" s="182"/>
      <c r="C858" s="186"/>
      <c r="D858" s="230"/>
      <c r="E858" s="182"/>
      <c r="F858" s="182"/>
      <c r="G858" s="182"/>
      <c r="H858" s="183"/>
      <c r="I858" s="184"/>
      <c r="J858" s="184"/>
      <c r="K858" s="224"/>
      <c r="L858" s="224"/>
      <c r="M858" s="224"/>
      <c r="N858" s="224"/>
      <c r="O858" s="224"/>
      <c r="P858" s="185"/>
      <c r="Q858" s="225"/>
      <c r="R858" s="182" t="str">
        <f ca="1">IF(ISERROR($V858),"",OFFSET('Smelter Look-up'!$C$4,$V858-4,0)&amp;"")</f>
        <v/>
      </c>
      <c r="S858" s="181" t="str">
        <f t="shared" ca="1" si="102"/>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si="103"/>
        <v>0</v>
      </c>
      <c r="AB858" s="228" t="str">
        <f t="shared" si="104"/>
        <v/>
      </c>
    </row>
    <row r="859" spans="1:28" s="227" customFormat="1" ht="20.25">
      <c r="A859" s="181"/>
      <c r="B859" s="182"/>
      <c r="C859" s="186"/>
      <c r="D859" s="230"/>
      <c r="E859" s="182"/>
      <c r="F859" s="182"/>
      <c r="G859" s="182"/>
      <c r="H859" s="183"/>
      <c r="I859" s="184"/>
      <c r="J859" s="184"/>
      <c r="K859" s="224"/>
      <c r="L859" s="224"/>
      <c r="M859" s="224"/>
      <c r="N859" s="224"/>
      <c r="O859" s="224"/>
      <c r="P859" s="185"/>
      <c r="Q859" s="225"/>
      <c r="R859" s="182" t="str">
        <f ca="1">IF(ISERROR($V859),"",OFFSET('Smelter Look-up'!$C$4,$V859-4,0)&amp;"")</f>
        <v/>
      </c>
      <c r="S859" s="181" t="str">
        <f t="shared" ca="1" si="102"/>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si="103"/>
        <v>0</v>
      </c>
      <c r="AB859" s="228" t="str">
        <f t="shared" si="104"/>
        <v/>
      </c>
    </row>
    <row r="860" spans="1:28" s="227" customFormat="1" ht="20.25">
      <c r="A860" s="181"/>
      <c r="B860" s="182"/>
      <c r="C860" s="186"/>
      <c r="D860" s="230"/>
      <c r="E860" s="182"/>
      <c r="F860" s="182"/>
      <c r="G860" s="182"/>
      <c r="H860" s="183"/>
      <c r="I860" s="184"/>
      <c r="J860" s="184"/>
      <c r="K860" s="224"/>
      <c r="L860" s="224"/>
      <c r="M860" s="224"/>
      <c r="N860" s="224"/>
      <c r="O860" s="224"/>
      <c r="P860" s="185"/>
      <c r="Q860" s="225"/>
      <c r="R860" s="182" t="str">
        <f ca="1">IF(ISERROR($V860),"",OFFSET('Smelter Look-up'!$C$4,$V860-4,0)&amp;"")</f>
        <v/>
      </c>
      <c r="S860" s="181" t="str">
        <f t="shared" ref="S860" ca="1" si="105">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 si="106">IF(AND(C860="Smelter not listed",OR(LEN(D860)=0,LEN(E860)=0)),1,0)</f>
        <v>0</v>
      </c>
      <c r="AB860" s="228" t="str">
        <f t="shared" ref="AB860" si="107">B860&amp;C860</f>
        <v/>
      </c>
    </row>
    <row r="861" spans="1:28" s="227" customFormat="1" ht="20.25">
      <c r="A861" s="181"/>
      <c r="B861" s="182"/>
      <c r="C861" s="186"/>
      <c r="D861" s="230"/>
      <c r="E861" s="182"/>
      <c r="F861" s="182"/>
      <c r="G861" s="182"/>
      <c r="H861" s="183"/>
      <c r="I861" s="184"/>
      <c r="J861" s="184"/>
      <c r="K861" s="224"/>
      <c r="L861" s="224"/>
      <c r="M861" s="224"/>
      <c r="N861" s="224"/>
      <c r="O861" s="224"/>
      <c r="P861" s="185"/>
      <c r="Q861" s="225"/>
      <c r="R861" s="182" t="str">
        <f ca="1">IF(ISERROR($V861),"",OFFSET('Smelter Look-up'!$C$4,$V861-4,0)&amp;"")</f>
        <v/>
      </c>
      <c r="S861" s="181" t="str">
        <f t="shared" ref="S861:S892" ca="1" si="108">IF(B861="","",IF(ISERROR(MATCH($E861,CL,0)),"Unknown",INDIRECT("'C'!$A$"&amp;MATCH($E861,CL,0)+1)))</f>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ref="X861:X892" si="109">IF(AND(C861="Smelter not listed",OR(LEN(D861)=0,LEN(E861)=0)),1,0)</f>
        <v>0</v>
      </c>
      <c r="AB861" s="228" t="str">
        <f t="shared" ref="AB861:AB892" si="110">B861&amp;C861</f>
        <v/>
      </c>
    </row>
    <row r="862" spans="1:28" s="227" customFormat="1" ht="20.25">
      <c r="A862" s="181"/>
      <c r="B862" s="182"/>
      <c r="C862" s="186"/>
      <c r="D862" s="230"/>
      <c r="E862" s="182"/>
      <c r="F862" s="182"/>
      <c r="G862" s="182"/>
      <c r="H862" s="183"/>
      <c r="I862" s="184"/>
      <c r="J862" s="184"/>
      <c r="K862" s="224"/>
      <c r="L862" s="224"/>
      <c r="M862" s="224"/>
      <c r="N862" s="224"/>
      <c r="O862" s="224"/>
      <c r="P862" s="185"/>
      <c r="Q862" s="225"/>
      <c r="R862" s="182" t="str">
        <f ca="1">IF(ISERROR($V862),"",OFFSET('Smelter Look-up'!$C$4,$V862-4,0)&amp;"")</f>
        <v/>
      </c>
      <c r="S862" s="181" t="str">
        <f t="shared" ca="1" si="108"/>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si="109"/>
        <v>0</v>
      </c>
      <c r="AB862" s="228" t="str">
        <f t="shared" si="110"/>
        <v/>
      </c>
    </row>
    <row r="863" spans="1:28" s="227" customFormat="1" ht="20.25">
      <c r="A863" s="181"/>
      <c r="B863" s="182"/>
      <c r="C863" s="186"/>
      <c r="D863" s="230"/>
      <c r="E863" s="182"/>
      <c r="F863" s="182"/>
      <c r="G863" s="182"/>
      <c r="H863" s="183"/>
      <c r="I863" s="184"/>
      <c r="J863" s="184"/>
      <c r="K863" s="224"/>
      <c r="L863" s="224"/>
      <c r="M863" s="224"/>
      <c r="N863" s="224"/>
      <c r="O863" s="224"/>
      <c r="P863" s="185"/>
      <c r="Q863" s="225"/>
      <c r="R863" s="182" t="str">
        <f ca="1">IF(ISERROR($V863),"",OFFSET('Smelter Look-up'!$C$4,$V863-4,0)&amp;"")</f>
        <v/>
      </c>
      <c r="S863" s="181" t="str">
        <f t="shared" ca="1" si="108"/>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si="109"/>
        <v>0</v>
      </c>
      <c r="AB863" s="228" t="str">
        <f t="shared" si="110"/>
        <v/>
      </c>
    </row>
    <row r="864" spans="1:28" s="227" customFormat="1" ht="20.25">
      <c r="A864" s="181"/>
      <c r="B864" s="182"/>
      <c r="C864" s="186"/>
      <c r="D864" s="230"/>
      <c r="E864" s="182"/>
      <c r="F864" s="182"/>
      <c r="G864" s="182"/>
      <c r="H864" s="183"/>
      <c r="I864" s="184"/>
      <c r="J864" s="184"/>
      <c r="K864" s="224"/>
      <c r="L864" s="224"/>
      <c r="M864" s="224"/>
      <c r="N864" s="224"/>
      <c r="O864" s="224"/>
      <c r="P864" s="185"/>
      <c r="Q864" s="225"/>
      <c r="R864" s="182" t="str">
        <f ca="1">IF(ISERROR($V864),"",OFFSET('Smelter Look-up'!$C$4,$V864-4,0)&amp;"")</f>
        <v/>
      </c>
      <c r="S864" s="181" t="str">
        <f t="shared" ca="1" si="108"/>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si="109"/>
        <v>0</v>
      </c>
      <c r="AB864" s="228" t="str">
        <f t="shared" si="110"/>
        <v/>
      </c>
    </row>
    <row r="865" spans="1:28" s="227" customFormat="1" ht="20.25">
      <c r="A865" s="181"/>
      <c r="B865" s="182"/>
      <c r="C865" s="186"/>
      <c r="D865" s="230"/>
      <c r="E865" s="182"/>
      <c r="F865" s="182"/>
      <c r="G865" s="182"/>
      <c r="H865" s="183"/>
      <c r="I865" s="184"/>
      <c r="J865" s="184"/>
      <c r="K865" s="224"/>
      <c r="L865" s="224"/>
      <c r="M865" s="224"/>
      <c r="N865" s="224"/>
      <c r="O865" s="224"/>
      <c r="P865" s="185"/>
      <c r="Q865" s="225"/>
      <c r="R865" s="182" t="str">
        <f ca="1">IF(ISERROR($V865),"",OFFSET('Smelter Look-up'!$C$4,$V865-4,0)&amp;"")</f>
        <v/>
      </c>
      <c r="S865" s="181" t="str">
        <f t="shared" ca="1" si="108"/>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si="109"/>
        <v>0</v>
      </c>
      <c r="AB865" s="228" t="str">
        <f t="shared" si="110"/>
        <v/>
      </c>
    </row>
    <row r="866" spans="1:28" s="227" customFormat="1" ht="20.25">
      <c r="A866" s="181"/>
      <c r="B866" s="182"/>
      <c r="C866" s="186"/>
      <c r="D866" s="230"/>
      <c r="E866" s="182"/>
      <c r="F866" s="182"/>
      <c r="G866" s="182"/>
      <c r="H866" s="183"/>
      <c r="I866" s="184"/>
      <c r="J866" s="184"/>
      <c r="K866" s="224"/>
      <c r="L866" s="224"/>
      <c r="M866" s="224"/>
      <c r="N866" s="224"/>
      <c r="O866" s="224"/>
      <c r="P866" s="185"/>
      <c r="Q866" s="225"/>
      <c r="R866" s="182" t="str">
        <f ca="1">IF(ISERROR($V866),"",OFFSET('Smelter Look-up'!$C$4,$V866-4,0)&amp;"")</f>
        <v/>
      </c>
      <c r="S866" s="181" t="str">
        <f t="shared" ca="1" si="108"/>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si="109"/>
        <v>0</v>
      </c>
      <c r="AB866" s="228" t="str">
        <f t="shared" si="110"/>
        <v/>
      </c>
    </row>
    <row r="867" spans="1:28" s="227" customFormat="1" ht="20.25">
      <c r="A867" s="181"/>
      <c r="B867" s="182"/>
      <c r="C867" s="186"/>
      <c r="D867" s="230"/>
      <c r="E867" s="182"/>
      <c r="F867" s="182"/>
      <c r="G867" s="182"/>
      <c r="H867" s="183"/>
      <c r="I867" s="184"/>
      <c r="J867" s="184"/>
      <c r="K867" s="224"/>
      <c r="L867" s="224"/>
      <c r="M867" s="224"/>
      <c r="N867" s="224"/>
      <c r="O867" s="224"/>
      <c r="P867" s="185"/>
      <c r="Q867" s="225"/>
      <c r="R867" s="182" t="str">
        <f ca="1">IF(ISERROR($V867),"",OFFSET('Smelter Look-up'!$C$4,$V867-4,0)&amp;"")</f>
        <v/>
      </c>
      <c r="S867" s="181" t="str">
        <f t="shared" ca="1" si="108"/>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si="109"/>
        <v>0</v>
      </c>
      <c r="AB867" s="228" t="str">
        <f t="shared" si="110"/>
        <v/>
      </c>
    </row>
    <row r="868" spans="1:28" s="227" customFormat="1" ht="20.25">
      <c r="A868" s="181"/>
      <c r="B868" s="182"/>
      <c r="C868" s="186"/>
      <c r="D868" s="230"/>
      <c r="E868" s="182"/>
      <c r="F868" s="182"/>
      <c r="G868" s="182"/>
      <c r="H868" s="183"/>
      <c r="I868" s="184"/>
      <c r="J868" s="184"/>
      <c r="K868" s="224"/>
      <c r="L868" s="224"/>
      <c r="M868" s="224"/>
      <c r="N868" s="224"/>
      <c r="O868" s="224"/>
      <c r="P868" s="185"/>
      <c r="Q868" s="225"/>
      <c r="R868" s="182" t="str">
        <f ca="1">IF(ISERROR($V868),"",OFFSET('Smelter Look-up'!$C$4,$V868-4,0)&amp;"")</f>
        <v/>
      </c>
      <c r="S868" s="181" t="str">
        <f t="shared" ca="1" si="108"/>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si="109"/>
        <v>0</v>
      </c>
      <c r="AB868" s="228" t="str">
        <f t="shared" si="110"/>
        <v/>
      </c>
    </row>
    <row r="869" spans="1:28" s="227" customFormat="1" ht="20.25">
      <c r="A869" s="181"/>
      <c r="B869" s="182"/>
      <c r="C869" s="186"/>
      <c r="D869" s="230"/>
      <c r="E869" s="182"/>
      <c r="F869" s="182"/>
      <c r="G869" s="182"/>
      <c r="H869" s="183"/>
      <c r="I869" s="184"/>
      <c r="J869" s="184"/>
      <c r="K869" s="224"/>
      <c r="L869" s="224"/>
      <c r="M869" s="224"/>
      <c r="N869" s="224"/>
      <c r="O869" s="224"/>
      <c r="P869" s="185"/>
      <c r="Q869" s="225"/>
      <c r="R869" s="182" t="str">
        <f ca="1">IF(ISERROR($V869),"",OFFSET('Smelter Look-up'!$C$4,$V869-4,0)&amp;"")</f>
        <v/>
      </c>
      <c r="S869" s="181" t="str">
        <f t="shared" ca="1" si="108"/>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si="109"/>
        <v>0</v>
      </c>
      <c r="AB869" s="228" t="str">
        <f t="shared" si="110"/>
        <v/>
      </c>
    </row>
    <row r="870" spans="1:28" s="227" customFormat="1" ht="20.25">
      <c r="A870" s="181"/>
      <c r="B870" s="182"/>
      <c r="C870" s="186"/>
      <c r="D870" s="230"/>
      <c r="E870" s="182"/>
      <c r="F870" s="182"/>
      <c r="G870" s="182"/>
      <c r="H870" s="183"/>
      <c r="I870" s="184"/>
      <c r="J870" s="184"/>
      <c r="K870" s="224"/>
      <c r="L870" s="224"/>
      <c r="M870" s="224"/>
      <c r="N870" s="224"/>
      <c r="O870" s="224"/>
      <c r="P870" s="185"/>
      <c r="Q870" s="225"/>
      <c r="R870" s="182" t="str">
        <f ca="1">IF(ISERROR($V870),"",OFFSET('Smelter Look-up'!$C$4,$V870-4,0)&amp;"")</f>
        <v/>
      </c>
      <c r="S870" s="181" t="str">
        <f t="shared" ca="1" si="108"/>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si="109"/>
        <v>0</v>
      </c>
      <c r="AB870" s="228" t="str">
        <f t="shared" si="110"/>
        <v/>
      </c>
    </row>
    <row r="871" spans="1:28" s="227" customFormat="1" ht="20.25">
      <c r="A871" s="181"/>
      <c r="B871" s="182"/>
      <c r="C871" s="186"/>
      <c r="D871" s="230"/>
      <c r="E871" s="182"/>
      <c r="F871" s="182"/>
      <c r="G871" s="182"/>
      <c r="H871" s="183"/>
      <c r="I871" s="184"/>
      <c r="J871" s="184"/>
      <c r="K871" s="224"/>
      <c r="L871" s="224"/>
      <c r="M871" s="224"/>
      <c r="N871" s="224"/>
      <c r="O871" s="224"/>
      <c r="P871" s="185"/>
      <c r="Q871" s="225"/>
      <c r="R871" s="182" t="str">
        <f ca="1">IF(ISERROR($V871),"",OFFSET('Smelter Look-up'!$C$4,$V871-4,0)&amp;"")</f>
        <v/>
      </c>
      <c r="S871" s="181" t="str">
        <f t="shared" ca="1" si="108"/>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si="109"/>
        <v>0</v>
      </c>
      <c r="AB871" s="228" t="str">
        <f t="shared" si="110"/>
        <v/>
      </c>
    </row>
    <row r="872" spans="1:28" s="227" customFormat="1" ht="20.25">
      <c r="A872" s="181"/>
      <c r="B872" s="182"/>
      <c r="C872" s="186"/>
      <c r="D872" s="230"/>
      <c r="E872" s="182"/>
      <c r="F872" s="182"/>
      <c r="G872" s="182"/>
      <c r="H872" s="183"/>
      <c r="I872" s="184"/>
      <c r="J872" s="184"/>
      <c r="K872" s="224"/>
      <c r="L872" s="224"/>
      <c r="M872" s="224"/>
      <c r="N872" s="224"/>
      <c r="O872" s="224"/>
      <c r="P872" s="185"/>
      <c r="Q872" s="225"/>
      <c r="R872" s="182" t="str">
        <f ca="1">IF(ISERROR($V872),"",OFFSET('Smelter Look-up'!$C$4,$V872-4,0)&amp;"")</f>
        <v/>
      </c>
      <c r="S872" s="181" t="str">
        <f t="shared" ca="1" si="108"/>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si="109"/>
        <v>0</v>
      </c>
      <c r="AB872" s="228" t="str">
        <f t="shared" si="110"/>
        <v/>
      </c>
    </row>
    <row r="873" spans="1:28" s="227" customFormat="1" ht="20.25">
      <c r="A873" s="181"/>
      <c r="B873" s="182"/>
      <c r="C873" s="186"/>
      <c r="D873" s="230"/>
      <c r="E873" s="182"/>
      <c r="F873" s="182"/>
      <c r="G873" s="182"/>
      <c r="H873" s="183"/>
      <c r="I873" s="184"/>
      <c r="J873" s="184"/>
      <c r="K873" s="224"/>
      <c r="L873" s="224"/>
      <c r="M873" s="224"/>
      <c r="N873" s="224"/>
      <c r="O873" s="224"/>
      <c r="P873" s="185"/>
      <c r="Q873" s="225"/>
      <c r="R873" s="182" t="str">
        <f ca="1">IF(ISERROR($V873),"",OFFSET('Smelter Look-up'!$C$4,$V873-4,0)&amp;"")</f>
        <v/>
      </c>
      <c r="S873" s="181" t="str">
        <f t="shared" ca="1" si="108"/>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si="109"/>
        <v>0</v>
      </c>
      <c r="AB873" s="228" t="str">
        <f t="shared" si="110"/>
        <v/>
      </c>
    </row>
    <row r="874" spans="1:28" s="227" customFormat="1" ht="20.25">
      <c r="A874" s="181"/>
      <c r="B874" s="182"/>
      <c r="C874" s="186"/>
      <c r="D874" s="230"/>
      <c r="E874" s="182"/>
      <c r="F874" s="182"/>
      <c r="G874" s="182"/>
      <c r="H874" s="183"/>
      <c r="I874" s="184"/>
      <c r="J874" s="184"/>
      <c r="K874" s="224"/>
      <c r="L874" s="224"/>
      <c r="M874" s="224"/>
      <c r="N874" s="224"/>
      <c r="O874" s="224"/>
      <c r="P874" s="185"/>
      <c r="Q874" s="225"/>
      <c r="R874" s="182" t="str">
        <f ca="1">IF(ISERROR($V874),"",OFFSET('Smelter Look-up'!$C$4,$V874-4,0)&amp;"")</f>
        <v/>
      </c>
      <c r="S874" s="181" t="str">
        <f t="shared" ca="1" si="108"/>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si="109"/>
        <v>0</v>
      </c>
      <c r="AB874" s="228" t="str">
        <f t="shared" si="110"/>
        <v/>
      </c>
    </row>
    <row r="875" spans="1:28" s="227" customFormat="1" ht="20.25">
      <c r="A875" s="181"/>
      <c r="B875" s="182"/>
      <c r="C875" s="186"/>
      <c r="D875" s="230"/>
      <c r="E875" s="182"/>
      <c r="F875" s="182"/>
      <c r="G875" s="182"/>
      <c r="H875" s="183"/>
      <c r="I875" s="184"/>
      <c r="J875" s="184"/>
      <c r="K875" s="224"/>
      <c r="L875" s="224"/>
      <c r="M875" s="224"/>
      <c r="N875" s="224"/>
      <c r="O875" s="224"/>
      <c r="P875" s="185"/>
      <c r="Q875" s="225"/>
      <c r="R875" s="182" t="str">
        <f ca="1">IF(ISERROR($V875),"",OFFSET('Smelter Look-up'!$C$4,$V875-4,0)&amp;"")</f>
        <v/>
      </c>
      <c r="S875" s="181" t="str">
        <f t="shared" ca="1" si="108"/>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si="109"/>
        <v>0</v>
      </c>
      <c r="AB875" s="228" t="str">
        <f t="shared" si="110"/>
        <v/>
      </c>
    </row>
    <row r="876" spans="1:28" s="227" customFormat="1" ht="20.25">
      <c r="A876" s="181"/>
      <c r="B876" s="182"/>
      <c r="C876" s="186"/>
      <c r="D876" s="230"/>
      <c r="E876" s="182"/>
      <c r="F876" s="182"/>
      <c r="G876" s="182"/>
      <c r="H876" s="183"/>
      <c r="I876" s="184"/>
      <c r="J876" s="184"/>
      <c r="K876" s="224"/>
      <c r="L876" s="224"/>
      <c r="M876" s="224"/>
      <c r="N876" s="224"/>
      <c r="O876" s="224"/>
      <c r="P876" s="185"/>
      <c r="Q876" s="225"/>
      <c r="R876" s="182" t="str">
        <f ca="1">IF(ISERROR($V876),"",OFFSET('Smelter Look-up'!$C$4,$V876-4,0)&amp;"")</f>
        <v/>
      </c>
      <c r="S876" s="181" t="str">
        <f t="shared" ca="1" si="108"/>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si="109"/>
        <v>0</v>
      </c>
      <c r="AB876" s="228" t="str">
        <f t="shared" si="110"/>
        <v/>
      </c>
    </row>
    <row r="877" spans="1:28" s="227" customFormat="1" ht="20.25">
      <c r="A877" s="181"/>
      <c r="B877" s="182"/>
      <c r="C877" s="186"/>
      <c r="D877" s="230"/>
      <c r="E877" s="182"/>
      <c r="F877" s="182"/>
      <c r="G877" s="182"/>
      <c r="H877" s="183"/>
      <c r="I877" s="184"/>
      <c r="J877" s="184"/>
      <c r="K877" s="224"/>
      <c r="L877" s="224"/>
      <c r="M877" s="224"/>
      <c r="N877" s="224"/>
      <c r="O877" s="224"/>
      <c r="P877" s="185"/>
      <c r="Q877" s="225"/>
      <c r="R877" s="182" t="str">
        <f ca="1">IF(ISERROR($V877),"",OFFSET('Smelter Look-up'!$C$4,$V877-4,0)&amp;"")</f>
        <v/>
      </c>
      <c r="S877" s="181" t="str">
        <f t="shared" ca="1" si="108"/>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si="109"/>
        <v>0</v>
      </c>
      <c r="AB877" s="228" t="str">
        <f t="shared" si="110"/>
        <v/>
      </c>
    </row>
    <row r="878" spans="1:28" s="227" customFormat="1" ht="20.25">
      <c r="A878" s="181"/>
      <c r="B878" s="182"/>
      <c r="C878" s="186"/>
      <c r="D878" s="230"/>
      <c r="E878" s="182"/>
      <c r="F878" s="182"/>
      <c r="G878" s="182"/>
      <c r="H878" s="183"/>
      <c r="I878" s="184"/>
      <c r="J878" s="184"/>
      <c r="K878" s="224"/>
      <c r="L878" s="224"/>
      <c r="M878" s="224"/>
      <c r="N878" s="224"/>
      <c r="O878" s="224"/>
      <c r="P878" s="185"/>
      <c r="Q878" s="225"/>
      <c r="R878" s="182" t="str">
        <f ca="1">IF(ISERROR($V878),"",OFFSET('Smelter Look-up'!$C$4,$V878-4,0)&amp;"")</f>
        <v/>
      </c>
      <c r="S878" s="181" t="str">
        <f t="shared" ca="1" si="108"/>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si="109"/>
        <v>0</v>
      </c>
      <c r="AB878" s="228" t="str">
        <f t="shared" si="110"/>
        <v/>
      </c>
    </row>
    <row r="879" spans="1:28" s="227" customFormat="1" ht="20.25">
      <c r="A879" s="181"/>
      <c r="B879" s="182"/>
      <c r="C879" s="186"/>
      <c r="D879" s="230"/>
      <c r="E879" s="182"/>
      <c r="F879" s="182"/>
      <c r="G879" s="182"/>
      <c r="H879" s="183"/>
      <c r="I879" s="184"/>
      <c r="J879" s="184"/>
      <c r="K879" s="224"/>
      <c r="L879" s="224"/>
      <c r="M879" s="224"/>
      <c r="N879" s="224"/>
      <c r="O879" s="224"/>
      <c r="P879" s="185"/>
      <c r="Q879" s="225"/>
      <c r="R879" s="182" t="str">
        <f ca="1">IF(ISERROR($V879),"",OFFSET('Smelter Look-up'!$C$4,$V879-4,0)&amp;"")</f>
        <v/>
      </c>
      <c r="S879" s="181" t="str">
        <f t="shared" ca="1" si="108"/>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si="109"/>
        <v>0</v>
      </c>
      <c r="AB879" s="228" t="str">
        <f t="shared" si="110"/>
        <v/>
      </c>
    </row>
    <row r="880" spans="1:28" s="227" customFormat="1" ht="20.25">
      <c r="A880" s="181"/>
      <c r="B880" s="182"/>
      <c r="C880" s="186"/>
      <c r="D880" s="230"/>
      <c r="E880" s="182"/>
      <c r="F880" s="182"/>
      <c r="G880" s="182"/>
      <c r="H880" s="183"/>
      <c r="I880" s="184"/>
      <c r="J880" s="184"/>
      <c r="K880" s="224"/>
      <c r="L880" s="224"/>
      <c r="M880" s="224"/>
      <c r="N880" s="224"/>
      <c r="O880" s="224"/>
      <c r="P880" s="185"/>
      <c r="Q880" s="225"/>
      <c r="R880" s="182" t="str">
        <f ca="1">IF(ISERROR($V880),"",OFFSET('Smelter Look-up'!$C$4,$V880-4,0)&amp;"")</f>
        <v/>
      </c>
      <c r="S880" s="181" t="str">
        <f t="shared" ca="1" si="108"/>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si="109"/>
        <v>0</v>
      </c>
      <c r="AB880" s="228" t="str">
        <f t="shared" si="110"/>
        <v/>
      </c>
    </row>
    <row r="881" spans="1:28" s="227" customFormat="1" ht="20.25">
      <c r="A881" s="181"/>
      <c r="B881" s="182"/>
      <c r="C881" s="186"/>
      <c r="D881" s="230"/>
      <c r="E881" s="182"/>
      <c r="F881" s="182"/>
      <c r="G881" s="182"/>
      <c r="H881" s="183"/>
      <c r="I881" s="184"/>
      <c r="J881" s="184"/>
      <c r="K881" s="224"/>
      <c r="L881" s="224"/>
      <c r="M881" s="224"/>
      <c r="N881" s="224"/>
      <c r="O881" s="224"/>
      <c r="P881" s="185"/>
      <c r="Q881" s="225"/>
      <c r="R881" s="182" t="str">
        <f ca="1">IF(ISERROR($V881),"",OFFSET('Smelter Look-up'!$C$4,$V881-4,0)&amp;"")</f>
        <v/>
      </c>
      <c r="S881" s="181" t="str">
        <f t="shared" ca="1" si="108"/>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si="109"/>
        <v>0</v>
      </c>
      <c r="AB881" s="228" t="str">
        <f t="shared" si="110"/>
        <v/>
      </c>
    </row>
    <row r="882" spans="1:28" s="227" customFormat="1" ht="20.25">
      <c r="A882" s="181"/>
      <c r="B882" s="182"/>
      <c r="C882" s="186"/>
      <c r="D882" s="230"/>
      <c r="E882" s="182"/>
      <c r="F882" s="182"/>
      <c r="G882" s="182"/>
      <c r="H882" s="183"/>
      <c r="I882" s="184"/>
      <c r="J882" s="184"/>
      <c r="K882" s="224"/>
      <c r="L882" s="224"/>
      <c r="M882" s="224"/>
      <c r="N882" s="224"/>
      <c r="O882" s="224"/>
      <c r="P882" s="185"/>
      <c r="Q882" s="225"/>
      <c r="R882" s="182" t="str">
        <f ca="1">IF(ISERROR($V882),"",OFFSET('Smelter Look-up'!$C$4,$V882-4,0)&amp;"")</f>
        <v/>
      </c>
      <c r="S882" s="181" t="str">
        <f t="shared" ca="1" si="108"/>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si="109"/>
        <v>0</v>
      </c>
      <c r="AB882" s="228" t="str">
        <f t="shared" si="110"/>
        <v/>
      </c>
    </row>
    <row r="883" spans="1:28" s="227" customFormat="1" ht="20.25">
      <c r="A883" s="181"/>
      <c r="B883" s="182"/>
      <c r="C883" s="186"/>
      <c r="D883" s="230"/>
      <c r="E883" s="182"/>
      <c r="F883" s="182"/>
      <c r="G883" s="182"/>
      <c r="H883" s="183"/>
      <c r="I883" s="184"/>
      <c r="J883" s="184"/>
      <c r="K883" s="224"/>
      <c r="L883" s="224"/>
      <c r="M883" s="224"/>
      <c r="N883" s="224"/>
      <c r="O883" s="224"/>
      <c r="P883" s="185"/>
      <c r="Q883" s="225"/>
      <c r="R883" s="182" t="str">
        <f ca="1">IF(ISERROR($V883),"",OFFSET('Smelter Look-up'!$C$4,$V883-4,0)&amp;"")</f>
        <v/>
      </c>
      <c r="S883" s="181" t="str">
        <f t="shared" ca="1" si="108"/>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si="109"/>
        <v>0</v>
      </c>
      <c r="AB883" s="228" t="str">
        <f t="shared" si="110"/>
        <v/>
      </c>
    </row>
    <row r="884" spans="1:28" s="227" customFormat="1" ht="20.25">
      <c r="A884" s="181"/>
      <c r="B884" s="182"/>
      <c r="C884" s="186"/>
      <c r="D884" s="230"/>
      <c r="E884" s="182"/>
      <c r="F884" s="182"/>
      <c r="G884" s="182"/>
      <c r="H884" s="183"/>
      <c r="I884" s="184"/>
      <c r="J884" s="184"/>
      <c r="K884" s="224"/>
      <c r="L884" s="224"/>
      <c r="M884" s="224"/>
      <c r="N884" s="224"/>
      <c r="O884" s="224"/>
      <c r="P884" s="185"/>
      <c r="Q884" s="225"/>
      <c r="R884" s="182" t="str">
        <f ca="1">IF(ISERROR($V884),"",OFFSET('Smelter Look-up'!$C$4,$V884-4,0)&amp;"")</f>
        <v/>
      </c>
      <c r="S884" s="181" t="str">
        <f t="shared" ca="1" si="108"/>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si="109"/>
        <v>0</v>
      </c>
      <c r="AB884" s="228" t="str">
        <f t="shared" si="110"/>
        <v/>
      </c>
    </row>
    <row r="885" spans="1:28" s="227" customFormat="1" ht="20.25">
      <c r="A885" s="181"/>
      <c r="B885" s="182"/>
      <c r="C885" s="186"/>
      <c r="D885" s="230"/>
      <c r="E885" s="182"/>
      <c r="F885" s="182"/>
      <c r="G885" s="182"/>
      <c r="H885" s="183"/>
      <c r="I885" s="184"/>
      <c r="J885" s="184"/>
      <c r="K885" s="224"/>
      <c r="L885" s="224"/>
      <c r="M885" s="224"/>
      <c r="N885" s="224"/>
      <c r="O885" s="224"/>
      <c r="P885" s="185"/>
      <c r="Q885" s="225"/>
      <c r="R885" s="182" t="str">
        <f ca="1">IF(ISERROR($V885),"",OFFSET('Smelter Look-up'!$C$4,$V885-4,0)&amp;"")</f>
        <v/>
      </c>
      <c r="S885" s="181" t="str">
        <f t="shared" ca="1" si="108"/>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si="109"/>
        <v>0</v>
      </c>
      <c r="AB885" s="228" t="str">
        <f t="shared" si="110"/>
        <v/>
      </c>
    </row>
    <row r="886" spans="1:28" s="227" customFormat="1" ht="20.25">
      <c r="A886" s="181"/>
      <c r="B886" s="182"/>
      <c r="C886" s="186"/>
      <c r="D886" s="230"/>
      <c r="E886" s="182"/>
      <c r="F886" s="182"/>
      <c r="G886" s="182"/>
      <c r="H886" s="183"/>
      <c r="I886" s="184"/>
      <c r="J886" s="184"/>
      <c r="K886" s="224"/>
      <c r="L886" s="224"/>
      <c r="M886" s="224"/>
      <c r="N886" s="224"/>
      <c r="O886" s="224"/>
      <c r="P886" s="185"/>
      <c r="Q886" s="225"/>
      <c r="R886" s="182" t="str">
        <f ca="1">IF(ISERROR($V886),"",OFFSET('Smelter Look-up'!$C$4,$V886-4,0)&amp;"")</f>
        <v/>
      </c>
      <c r="S886" s="181" t="str">
        <f t="shared" ca="1" si="108"/>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si="109"/>
        <v>0</v>
      </c>
      <c r="AB886" s="228" t="str">
        <f t="shared" si="110"/>
        <v/>
      </c>
    </row>
    <row r="887" spans="1:28" s="227" customFormat="1" ht="20.25">
      <c r="A887" s="181"/>
      <c r="B887" s="182"/>
      <c r="C887" s="186"/>
      <c r="D887" s="230"/>
      <c r="E887" s="182"/>
      <c r="F887" s="182"/>
      <c r="G887" s="182"/>
      <c r="H887" s="183"/>
      <c r="I887" s="184"/>
      <c r="J887" s="184"/>
      <c r="K887" s="224"/>
      <c r="L887" s="224"/>
      <c r="M887" s="224"/>
      <c r="N887" s="224"/>
      <c r="O887" s="224"/>
      <c r="P887" s="185"/>
      <c r="Q887" s="225"/>
      <c r="R887" s="182" t="str">
        <f ca="1">IF(ISERROR($V887),"",OFFSET('Smelter Look-up'!$C$4,$V887-4,0)&amp;"")</f>
        <v/>
      </c>
      <c r="S887" s="181" t="str">
        <f t="shared" ca="1" si="108"/>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si="109"/>
        <v>0</v>
      </c>
      <c r="AB887" s="228" t="str">
        <f t="shared" si="110"/>
        <v/>
      </c>
    </row>
    <row r="888" spans="1:28" s="227" customFormat="1" ht="20.25">
      <c r="A888" s="181"/>
      <c r="B888" s="182"/>
      <c r="C888" s="186"/>
      <c r="D888" s="230"/>
      <c r="E888" s="182"/>
      <c r="F888" s="182"/>
      <c r="G888" s="182"/>
      <c r="H888" s="183"/>
      <c r="I888" s="184"/>
      <c r="J888" s="184"/>
      <c r="K888" s="224"/>
      <c r="L888" s="224"/>
      <c r="M888" s="224"/>
      <c r="N888" s="224"/>
      <c r="O888" s="224"/>
      <c r="P888" s="185"/>
      <c r="Q888" s="225"/>
      <c r="R888" s="182" t="str">
        <f ca="1">IF(ISERROR($V888),"",OFFSET('Smelter Look-up'!$C$4,$V888-4,0)&amp;"")</f>
        <v/>
      </c>
      <c r="S888" s="181" t="str">
        <f t="shared" ca="1" si="108"/>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si="109"/>
        <v>0</v>
      </c>
      <c r="AB888" s="228" t="str">
        <f t="shared" si="110"/>
        <v/>
      </c>
    </row>
    <row r="889" spans="1:28" s="227" customFormat="1" ht="20.25">
      <c r="A889" s="181"/>
      <c r="B889" s="182"/>
      <c r="C889" s="186"/>
      <c r="D889" s="230"/>
      <c r="E889" s="182"/>
      <c r="F889" s="182"/>
      <c r="G889" s="182"/>
      <c r="H889" s="183"/>
      <c r="I889" s="184"/>
      <c r="J889" s="184"/>
      <c r="K889" s="224"/>
      <c r="L889" s="224"/>
      <c r="M889" s="224"/>
      <c r="N889" s="224"/>
      <c r="O889" s="224"/>
      <c r="P889" s="185"/>
      <c r="Q889" s="225"/>
      <c r="R889" s="182" t="str">
        <f ca="1">IF(ISERROR($V889),"",OFFSET('Smelter Look-up'!$C$4,$V889-4,0)&amp;"")</f>
        <v/>
      </c>
      <c r="S889" s="181" t="str">
        <f t="shared" ca="1" si="108"/>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si="109"/>
        <v>0</v>
      </c>
      <c r="AB889" s="228" t="str">
        <f t="shared" si="110"/>
        <v/>
      </c>
    </row>
    <row r="890" spans="1:28" s="227" customFormat="1" ht="20.25">
      <c r="A890" s="181"/>
      <c r="B890" s="182"/>
      <c r="C890" s="186"/>
      <c r="D890" s="230"/>
      <c r="E890" s="182"/>
      <c r="F890" s="182"/>
      <c r="G890" s="182"/>
      <c r="H890" s="183"/>
      <c r="I890" s="184"/>
      <c r="J890" s="184"/>
      <c r="K890" s="224"/>
      <c r="L890" s="224"/>
      <c r="M890" s="224"/>
      <c r="N890" s="224"/>
      <c r="O890" s="224"/>
      <c r="P890" s="185"/>
      <c r="Q890" s="225"/>
      <c r="R890" s="182" t="str">
        <f ca="1">IF(ISERROR($V890),"",OFFSET('Smelter Look-up'!$C$4,$V890-4,0)&amp;"")</f>
        <v/>
      </c>
      <c r="S890" s="181" t="str">
        <f t="shared" ca="1" si="108"/>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si="109"/>
        <v>0</v>
      </c>
      <c r="AB890" s="228" t="str">
        <f t="shared" si="110"/>
        <v/>
      </c>
    </row>
    <row r="891" spans="1:28" s="227" customFormat="1" ht="20.25">
      <c r="A891" s="181"/>
      <c r="B891" s="182"/>
      <c r="C891" s="186"/>
      <c r="D891" s="230"/>
      <c r="E891" s="182"/>
      <c r="F891" s="182"/>
      <c r="G891" s="182"/>
      <c r="H891" s="183"/>
      <c r="I891" s="184"/>
      <c r="J891" s="184"/>
      <c r="K891" s="224"/>
      <c r="L891" s="224"/>
      <c r="M891" s="224"/>
      <c r="N891" s="224"/>
      <c r="O891" s="224"/>
      <c r="P891" s="185"/>
      <c r="Q891" s="225"/>
      <c r="R891" s="182" t="str">
        <f ca="1">IF(ISERROR($V891),"",OFFSET('Smelter Look-up'!$C$4,$V891-4,0)&amp;"")</f>
        <v/>
      </c>
      <c r="S891" s="181" t="str">
        <f t="shared" ca="1" si="108"/>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si="109"/>
        <v>0</v>
      </c>
      <c r="AB891" s="228" t="str">
        <f t="shared" si="110"/>
        <v/>
      </c>
    </row>
    <row r="892" spans="1:28" s="227" customFormat="1" ht="20.25">
      <c r="A892" s="181"/>
      <c r="B892" s="182"/>
      <c r="C892" s="186"/>
      <c r="D892" s="230"/>
      <c r="E892" s="182"/>
      <c r="F892" s="182"/>
      <c r="G892" s="182"/>
      <c r="H892" s="183"/>
      <c r="I892" s="184"/>
      <c r="J892" s="184"/>
      <c r="K892" s="224"/>
      <c r="L892" s="224"/>
      <c r="M892" s="224"/>
      <c r="N892" s="224"/>
      <c r="O892" s="224"/>
      <c r="P892" s="185"/>
      <c r="Q892" s="225"/>
      <c r="R892" s="182" t="str">
        <f ca="1">IF(ISERROR($V892),"",OFFSET('Smelter Look-up'!$C$4,$V892-4,0)&amp;"")</f>
        <v/>
      </c>
      <c r="S892" s="181" t="str">
        <f t="shared" ca="1" si="108"/>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si="109"/>
        <v>0</v>
      </c>
      <c r="AB892" s="228" t="str">
        <f t="shared" si="110"/>
        <v/>
      </c>
    </row>
    <row r="893" spans="1:28" s="227" customFormat="1" ht="20.25">
      <c r="A893" s="181"/>
      <c r="B893" s="182"/>
      <c r="C893" s="186"/>
      <c r="D893" s="230"/>
      <c r="E893" s="182"/>
      <c r="F893" s="182"/>
      <c r="G893" s="182"/>
      <c r="H893" s="183"/>
      <c r="I893" s="184"/>
      <c r="J893" s="184"/>
      <c r="K893" s="224"/>
      <c r="L893" s="224"/>
      <c r="M893" s="224"/>
      <c r="N893" s="224"/>
      <c r="O893" s="224"/>
      <c r="P893" s="185"/>
      <c r="Q893" s="225"/>
      <c r="R893" s="182" t="str">
        <f ca="1">IF(ISERROR($V893),"",OFFSET('Smelter Look-up'!$C$4,$V893-4,0)&amp;"")</f>
        <v/>
      </c>
      <c r="S893" s="181" t="str">
        <f t="shared" ref="S893:S923" ca="1" si="111">IF(B893="","",IF(ISERROR(MATCH($E893,CL,0)),"Unknown",INDIRECT("'C'!$A$"&amp;MATCH($E893,CL,0)+1)))</f>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ref="X893:X923" si="112">IF(AND(C893="Smelter not listed",OR(LEN(D893)=0,LEN(E893)=0)),1,0)</f>
        <v>0</v>
      </c>
      <c r="AB893" s="228" t="str">
        <f t="shared" ref="AB893:AB923" si="113">B893&amp;C893</f>
        <v/>
      </c>
    </row>
    <row r="894" spans="1:28" s="227" customFormat="1" ht="20.25">
      <c r="A894" s="181"/>
      <c r="B894" s="182"/>
      <c r="C894" s="186"/>
      <c r="D894" s="230"/>
      <c r="E894" s="182"/>
      <c r="F894" s="182"/>
      <c r="G894" s="182"/>
      <c r="H894" s="183"/>
      <c r="I894" s="184"/>
      <c r="J894" s="184"/>
      <c r="K894" s="224"/>
      <c r="L894" s="224"/>
      <c r="M894" s="224"/>
      <c r="N894" s="224"/>
      <c r="O894" s="224"/>
      <c r="P894" s="185"/>
      <c r="Q894" s="225"/>
      <c r="R894" s="182" t="str">
        <f ca="1">IF(ISERROR($V894),"",OFFSET('Smelter Look-up'!$C$4,$V894-4,0)&amp;"")</f>
        <v/>
      </c>
      <c r="S894" s="181" t="str">
        <f t="shared" ca="1" si="111"/>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si="112"/>
        <v>0</v>
      </c>
      <c r="AB894" s="228" t="str">
        <f t="shared" si="113"/>
        <v/>
      </c>
    </row>
    <row r="895" spans="1:28" s="227" customFormat="1" ht="20.25">
      <c r="A895" s="181"/>
      <c r="B895" s="182"/>
      <c r="C895" s="186"/>
      <c r="D895" s="230"/>
      <c r="E895" s="182"/>
      <c r="F895" s="182"/>
      <c r="G895" s="182"/>
      <c r="H895" s="183"/>
      <c r="I895" s="184"/>
      <c r="J895" s="184"/>
      <c r="K895" s="224"/>
      <c r="L895" s="224"/>
      <c r="M895" s="224"/>
      <c r="N895" s="224"/>
      <c r="O895" s="224"/>
      <c r="P895" s="185"/>
      <c r="Q895" s="225"/>
      <c r="R895" s="182" t="str">
        <f ca="1">IF(ISERROR($V895),"",OFFSET('Smelter Look-up'!$C$4,$V895-4,0)&amp;"")</f>
        <v/>
      </c>
      <c r="S895" s="181" t="str">
        <f t="shared" ca="1" si="111"/>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si="112"/>
        <v>0</v>
      </c>
      <c r="AB895" s="228" t="str">
        <f t="shared" si="113"/>
        <v/>
      </c>
    </row>
    <row r="896" spans="1:28" s="227" customFormat="1" ht="20.25">
      <c r="A896" s="181"/>
      <c r="B896" s="182"/>
      <c r="C896" s="186"/>
      <c r="D896" s="230"/>
      <c r="E896" s="182"/>
      <c r="F896" s="182"/>
      <c r="G896" s="182"/>
      <c r="H896" s="183"/>
      <c r="I896" s="184"/>
      <c r="J896" s="184"/>
      <c r="K896" s="224"/>
      <c r="L896" s="224"/>
      <c r="M896" s="224"/>
      <c r="N896" s="224"/>
      <c r="O896" s="224"/>
      <c r="P896" s="185"/>
      <c r="Q896" s="225"/>
      <c r="R896" s="182" t="str">
        <f ca="1">IF(ISERROR($V896),"",OFFSET('Smelter Look-up'!$C$4,$V896-4,0)&amp;"")</f>
        <v/>
      </c>
      <c r="S896" s="181" t="str">
        <f t="shared" ca="1" si="111"/>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si="112"/>
        <v>0</v>
      </c>
      <c r="AB896" s="228" t="str">
        <f t="shared" si="113"/>
        <v/>
      </c>
    </row>
    <row r="897" spans="1:28" s="227" customFormat="1" ht="20.25">
      <c r="A897" s="181"/>
      <c r="B897" s="182"/>
      <c r="C897" s="186"/>
      <c r="D897" s="230"/>
      <c r="E897" s="182"/>
      <c r="F897" s="182"/>
      <c r="G897" s="182"/>
      <c r="H897" s="183"/>
      <c r="I897" s="184"/>
      <c r="J897" s="184"/>
      <c r="K897" s="224"/>
      <c r="L897" s="224"/>
      <c r="M897" s="224"/>
      <c r="N897" s="224"/>
      <c r="O897" s="224"/>
      <c r="P897" s="185"/>
      <c r="Q897" s="225"/>
      <c r="R897" s="182" t="str">
        <f ca="1">IF(ISERROR($V897),"",OFFSET('Smelter Look-up'!$C$4,$V897-4,0)&amp;"")</f>
        <v/>
      </c>
      <c r="S897" s="181" t="str">
        <f t="shared" ca="1" si="111"/>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si="112"/>
        <v>0</v>
      </c>
      <c r="AB897" s="228" t="str">
        <f t="shared" si="113"/>
        <v/>
      </c>
    </row>
    <row r="898" spans="1:28" s="227" customFormat="1" ht="20.25">
      <c r="A898" s="181"/>
      <c r="B898" s="182"/>
      <c r="C898" s="186"/>
      <c r="D898" s="230"/>
      <c r="E898" s="182"/>
      <c r="F898" s="182"/>
      <c r="G898" s="182"/>
      <c r="H898" s="183"/>
      <c r="I898" s="184"/>
      <c r="J898" s="184"/>
      <c r="K898" s="224"/>
      <c r="L898" s="224"/>
      <c r="M898" s="224"/>
      <c r="N898" s="224"/>
      <c r="O898" s="224"/>
      <c r="P898" s="185"/>
      <c r="Q898" s="225"/>
      <c r="R898" s="182" t="str">
        <f ca="1">IF(ISERROR($V898),"",OFFSET('Smelter Look-up'!$C$4,$V898-4,0)&amp;"")</f>
        <v/>
      </c>
      <c r="S898" s="181" t="str">
        <f t="shared" ca="1" si="111"/>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si="112"/>
        <v>0</v>
      </c>
      <c r="AB898" s="228" t="str">
        <f t="shared" si="113"/>
        <v/>
      </c>
    </row>
    <row r="899" spans="1:28" s="227" customFormat="1" ht="20.25">
      <c r="A899" s="181"/>
      <c r="B899" s="182"/>
      <c r="C899" s="186"/>
      <c r="D899" s="230"/>
      <c r="E899" s="182"/>
      <c r="F899" s="182"/>
      <c r="G899" s="182"/>
      <c r="H899" s="183"/>
      <c r="I899" s="184"/>
      <c r="J899" s="184"/>
      <c r="K899" s="224"/>
      <c r="L899" s="224"/>
      <c r="M899" s="224"/>
      <c r="N899" s="224"/>
      <c r="O899" s="224"/>
      <c r="P899" s="185"/>
      <c r="Q899" s="225"/>
      <c r="R899" s="182" t="str">
        <f ca="1">IF(ISERROR($V899),"",OFFSET('Smelter Look-up'!$C$4,$V899-4,0)&amp;"")</f>
        <v/>
      </c>
      <c r="S899" s="181" t="str">
        <f t="shared" ca="1" si="111"/>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si="112"/>
        <v>0</v>
      </c>
      <c r="AB899" s="228" t="str">
        <f t="shared" si="113"/>
        <v/>
      </c>
    </row>
    <row r="900" spans="1:28" s="227" customFormat="1" ht="20.25">
      <c r="A900" s="181"/>
      <c r="B900" s="182"/>
      <c r="C900" s="186"/>
      <c r="D900" s="230"/>
      <c r="E900" s="182"/>
      <c r="F900" s="182"/>
      <c r="G900" s="182"/>
      <c r="H900" s="183"/>
      <c r="I900" s="184"/>
      <c r="J900" s="184"/>
      <c r="K900" s="224"/>
      <c r="L900" s="224"/>
      <c r="M900" s="224"/>
      <c r="N900" s="224"/>
      <c r="O900" s="224"/>
      <c r="P900" s="185"/>
      <c r="Q900" s="225"/>
      <c r="R900" s="182" t="str">
        <f ca="1">IF(ISERROR($V900),"",OFFSET('Smelter Look-up'!$C$4,$V900-4,0)&amp;"")</f>
        <v/>
      </c>
      <c r="S900" s="181" t="str">
        <f t="shared" ca="1" si="111"/>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si="112"/>
        <v>0</v>
      </c>
      <c r="AB900" s="228" t="str">
        <f t="shared" si="113"/>
        <v/>
      </c>
    </row>
    <row r="901" spans="1:28" s="227" customFormat="1" ht="20.25">
      <c r="A901" s="181"/>
      <c r="B901" s="182"/>
      <c r="C901" s="186"/>
      <c r="D901" s="230"/>
      <c r="E901" s="182"/>
      <c r="F901" s="182"/>
      <c r="G901" s="182"/>
      <c r="H901" s="183"/>
      <c r="I901" s="184"/>
      <c r="J901" s="184"/>
      <c r="K901" s="224"/>
      <c r="L901" s="224"/>
      <c r="M901" s="224"/>
      <c r="N901" s="224"/>
      <c r="O901" s="224"/>
      <c r="P901" s="185"/>
      <c r="Q901" s="225"/>
      <c r="R901" s="182" t="str">
        <f ca="1">IF(ISERROR($V901),"",OFFSET('Smelter Look-up'!$C$4,$V901-4,0)&amp;"")</f>
        <v/>
      </c>
      <c r="S901" s="181" t="str">
        <f t="shared" ca="1" si="111"/>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si="112"/>
        <v>0</v>
      </c>
      <c r="AB901" s="228" t="str">
        <f t="shared" si="113"/>
        <v/>
      </c>
    </row>
    <row r="902" spans="1:28" s="227" customFormat="1" ht="20.25">
      <c r="A902" s="181"/>
      <c r="B902" s="182"/>
      <c r="C902" s="186"/>
      <c r="D902" s="230"/>
      <c r="E902" s="182"/>
      <c r="F902" s="182"/>
      <c r="G902" s="182"/>
      <c r="H902" s="183"/>
      <c r="I902" s="184"/>
      <c r="J902" s="184"/>
      <c r="K902" s="224"/>
      <c r="L902" s="224"/>
      <c r="M902" s="224"/>
      <c r="N902" s="224"/>
      <c r="O902" s="224"/>
      <c r="P902" s="185"/>
      <c r="Q902" s="225"/>
      <c r="R902" s="182" t="str">
        <f ca="1">IF(ISERROR($V902),"",OFFSET('Smelter Look-up'!$C$4,$V902-4,0)&amp;"")</f>
        <v/>
      </c>
      <c r="S902" s="181" t="str">
        <f t="shared" ca="1" si="111"/>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si="112"/>
        <v>0</v>
      </c>
      <c r="AB902" s="228" t="str">
        <f t="shared" si="113"/>
        <v/>
      </c>
    </row>
    <row r="903" spans="1:28" s="227" customFormat="1" ht="20.25">
      <c r="A903" s="181"/>
      <c r="B903" s="182"/>
      <c r="C903" s="186"/>
      <c r="D903" s="230"/>
      <c r="E903" s="182"/>
      <c r="F903" s="182"/>
      <c r="G903" s="182"/>
      <c r="H903" s="183"/>
      <c r="I903" s="184"/>
      <c r="J903" s="184"/>
      <c r="K903" s="224"/>
      <c r="L903" s="224"/>
      <c r="M903" s="224"/>
      <c r="N903" s="224"/>
      <c r="O903" s="224"/>
      <c r="P903" s="185"/>
      <c r="Q903" s="225"/>
      <c r="R903" s="182" t="str">
        <f ca="1">IF(ISERROR($V903),"",OFFSET('Smelter Look-up'!$C$4,$V903-4,0)&amp;"")</f>
        <v/>
      </c>
      <c r="S903" s="181" t="str">
        <f t="shared" ca="1" si="111"/>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si="112"/>
        <v>0</v>
      </c>
      <c r="AB903" s="228" t="str">
        <f t="shared" si="113"/>
        <v/>
      </c>
    </row>
    <row r="904" spans="1:28" s="227" customFormat="1" ht="20.25">
      <c r="A904" s="181"/>
      <c r="B904" s="182"/>
      <c r="C904" s="186"/>
      <c r="D904" s="230"/>
      <c r="E904" s="182"/>
      <c r="F904" s="182"/>
      <c r="G904" s="182"/>
      <c r="H904" s="183"/>
      <c r="I904" s="184"/>
      <c r="J904" s="184"/>
      <c r="K904" s="224"/>
      <c r="L904" s="224"/>
      <c r="M904" s="224"/>
      <c r="N904" s="224"/>
      <c r="O904" s="224"/>
      <c r="P904" s="185"/>
      <c r="Q904" s="225"/>
      <c r="R904" s="182" t="str">
        <f ca="1">IF(ISERROR($V904),"",OFFSET('Smelter Look-up'!$C$4,$V904-4,0)&amp;"")</f>
        <v/>
      </c>
      <c r="S904" s="181" t="str">
        <f t="shared" ca="1" si="111"/>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si="112"/>
        <v>0</v>
      </c>
      <c r="AB904" s="228" t="str">
        <f t="shared" si="113"/>
        <v/>
      </c>
    </row>
    <row r="905" spans="1:28" s="227" customFormat="1" ht="20.25">
      <c r="A905" s="181"/>
      <c r="B905" s="182"/>
      <c r="C905" s="186"/>
      <c r="D905" s="230"/>
      <c r="E905" s="182"/>
      <c r="F905" s="182"/>
      <c r="G905" s="182"/>
      <c r="H905" s="183"/>
      <c r="I905" s="184"/>
      <c r="J905" s="184"/>
      <c r="K905" s="224"/>
      <c r="L905" s="224"/>
      <c r="M905" s="224"/>
      <c r="N905" s="224"/>
      <c r="O905" s="224"/>
      <c r="P905" s="185"/>
      <c r="Q905" s="225"/>
      <c r="R905" s="182" t="str">
        <f ca="1">IF(ISERROR($V905),"",OFFSET('Smelter Look-up'!$C$4,$V905-4,0)&amp;"")</f>
        <v/>
      </c>
      <c r="S905" s="181" t="str">
        <f t="shared" ca="1" si="111"/>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si="112"/>
        <v>0</v>
      </c>
      <c r="AB905" s="228" t="str">
        <f t="shared" si="113"/>
        <v/>
      </c>
    </row>
    <row r="906" spans="1:28" s="227" customFormat="1" ht="20.25">
      <c r="A906" s="181"/>
      <c r="B906" s="182"/>
      <c r="C906" s="186"/>
      <c r="D906" s="230"/>
      <c r="E906" s="182"/>
      <c r="F906" s="182"/>
      <c r="G906" s="182"/>
      <c r="H906" s="183"/>
      <c r="I906" s="184"/>
      <c r="J906" s="184"/>
      <c r="K906" s="224"/>
      <c r="L906" s="224"/>
      <c r="M906" s="224"/>
      <c r="N906" s="224"/>
      <c r="O906" s="224"/>
      <c r="P906" s="185"/>
      <c r="Q906" s="225"/>
      <c r="R906" s="182" t="str">
        <f ca="1">IF(ISERROR($V906),"",OFFSET('Smelter Look-up'!$C$4,$V906-4,0)&amp;"")</f>
        <v/>
      </c>
      <c r="S906" s="181" t="str">
        <f t="shared" ca="1" si="111"/>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si="112"/>
        <v>0</v>
      </c>
      <c r="AB906" s="228" t="str">
        <f t="shared" si="113"/>
        <v/>
      </c>
    </row>
    <row r="907" spans="1:28" s="227" customFormat="1" ht="20.25">
      <c r="A907" s="181"/>
      <c r="B907" s="182"/>
      <c r="C907" s="186"/>
      <c r="D907" s="230"/>
      <c r="E907" s="182"/>
      <c r="F907" s="182"/>
      <c r="G907" s="182"/>
      <c r="H907" s="183"/>
      <c r="I907" s="184"/>
      <c r="J907" s="184"/>
      <c r="K907" s="224"/>
      <c r="L907" s="224"/>
      <c r="M907" s="224"/>
      <c r="N907" s="224"/>
      <c r="O907" s="224"/>
      <c r="P907" s="185"/>
      <c r="Q907" s="225"/>
      <c r="R907" s="182" t="str">
        <f ca="1">IF(ISERROR($V907),"",OFFSET('Smelter Look-up'!$C$4,$V907-4,0)&amp;"")</f>
        <v/>
      </c>
      <c r="S907" s="181" t="str">
        <f t="shared" ca="1" si="111"/>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si="112"/>
        <v>0</v>
      </c>
      <c r="AB907" s="228" t="str">
        <f t="shared" si="113"/>
        <v/>
      </c>
    </row>
    <row r="908" spans="1:28" s="227" customFormat="1" ht="20.25">
      <c r="A908" s="181"/>
      <c r="B908" s="182"/>
      <c r="C908" s="186"/>
      <c r="D908" s="230"/>
      <c r="E908" s="182"/>
      <c r="F908" s="182"/>
      <c r="G908" s="182"/>
      <c r="H908" s="183"/>
      <c r="I908" s="184"/>
      <c r="J908" s="184"/>
      <c r="K908" s="224"/>
      <c r="L908" s="224"/>
      <c r="M908" s="224"/>
      <c r="N908" s="224"/>
      <c r="O908" s="224"/>
      <c r="P908" s="185"/>
      <c r="Q908" s="225"/>
      <c r="R908" s="182" t="str">
        <f ca="1">IF(ISERROR($V908),"",OFFSET('Smelter Look-up'!$C$4,$V908-4,0)&amp;"")</f>
        <v/>
      </c>
      <c r="S908" s="181" t="str">
        <f t="shared" ca="1" si="111"/>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si="112"/>
        <v>0</v>
      </c>
      <c r="AB908" s="228" t="str">
        <f t="shared" si="113"/>
        <v/>
      </c>
    </row>
    <row r="909" spans="1:28" s="227" customFormat="1" ht="20.25">
      <c r="A909" s="181"/>
      <c r="B909" s="182"/>
      <c r="C909" s="186"/>
      <c r="D909" s="230"/>
      <c r="E909" s="182"/>
      <c r="F909" s="182"/>
      <c r="G909" s="182"/>
      <c r="H909" s="183"/>
      <c r="I909" s="184"/>
      <c r="J909" s="184"/>
      <c r="K909" s="224"/>
      <c r="L909" s="224"/>
      <c r="M909" s="224"/>
      <c r="N909" s="224"/>
      <c r="O909" s="224"/>
      <c r="P909" s="185"/>
      <c r="Q909" s="225"/>
      <c r="R909" s="182" t="str">
        <f ca="1">IF(ISERROR($V909),"",OFFSET('Smelter Look-up'!$C$4,$V909-4,0)&amp;"")</f>
        <v/>
      </c>
      <c r="S909" s="181" t="str">
        <f t="shared" ca="1" si="111"/>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si="112"/>
        <v>0</v>
      </c>
      <c r="AB909" s="228" t="str">
        <f t="shared" si="113"/>
        <v/>
      </c>
    </row>
    <row r="910" spans="1:28" s="227" customFormat="1" ht="20.25">
      <c r="A910" s="181"/>
      <c r="B910" s="182"/>
      <c r="C910" s="186"/>
      <c r="D910" s="230"/>
      <c r="E910" s="182"/>
      <c r="F910" s="182"/>
      <c r="G910" s="182"/>
      <c r="H910" s="183"/>
      <c r="I910" s="184"/>
      <c r="J910" s="184"/>
      <c r="K910" s="224"/>
      <c r="L910" s="224"/>
      <c r="M910" s="224"/>
      <c r="N910" s="224"/>
      <c r="O910" s="224"/>
      <c r="P910" s="185"/>
      <c r="Q910" s="225"/>
      <c r="R910" s="182" t="str">
        <f ca="1">IF(ISERROR($V910),"",OFFSET('Smelter Look-up'!$C$4,$V910-4,0)&amp;"")</f>
        <v/>
      </c>
      <c r="S910" s="181" t="str">
        <f t="shared" ca="1" si="111"/>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si="112"/>
        <v>0</v>
      </c>
      <c r="AB910" s="228" t="str">
        <f t="shared" si="113"/>
        <v/>
      </c>
    </row>
    <row r="911" spans="1:28" s="227" customFormat="1" ht="20.25">
      <c r="A911" s="181"/>
      <c r="B911" s="182"/>
      <c r="C911" s="186"/>
      <c r="D911" s="230"/>
      <c r="E911" s="182"/>
      <c r="F911" s="182"/>
      <c r="G911" s="182"/>
      <c r="H911" s="183"/>
      <c r="I911" s="184"/>
      <c r="J911" s="184"/>
      <c r="K911" s="224"/>
      <c r="L911" s="224"/>
      <c r="M911" s="224"/>
      <c r="N911" s="224"/>
      <c r="O911" s="224"/>
      <c r="P911" s="185"/>
      <c r="Q911" s="225"/>
      <c r="R911" s="182" t="str">
        <f ca="1">IF(ISERROR($V911),"",OFFSET('Smelter Look-up'!$C$4,$V911-4,0)&amp;"")</f>
        <v/>
      </c>
      <c r="S911" s="181" t="str">
        <f t="shared" ca="1" si="111"/>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si="112"/>
        <v>0</v>
      </c>
      <c r="AB911" s="228" t="str">
        <f t="shared" si="113"/>
        <v/>
      </c>
    </row>
    <row r="912" spans="1:28" s="227" customFormat="1" ht="20.25">
      <c r="A912" s="181"/>
      <c r="B912" s="182"/>
      <c r="C912" s="186"/>
      <c r="D912" s="230"/>
      <c r="E912" s="182"/>
      <c r="F912" s="182"/>
      <c r="G912" s="182"/>
      <c r="H912" s="183"/>
      <c r="I912" s="184"/>
      <c r="J912" s="184"/>
      <c r="K912" s="224"/>
      <c r="L912" s="224"/>
      <c r="M912" s="224"/>
      <c r="N912" s="224"/>
      <c r="O912" s="224"/>
      <c r="P912" s="185"/>
      <c r="Q912" s="225"/>
      <c r="R912" s="182" t="str">
        <f ca="1">IF(ISERROR($V912),"",OFFSET('Smelter Look-up'!$C$4,$V912-4,0)&amp;"")</f>
        <v/>
      </c>
      <c r="S912" s="181" t="str">
        <f t="shared" ca="1" si="111"/>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si="112"/>
        <v>0</v>
      </c>
      <c r="AB912" s="228" t="str">
        <f t="shared" si="113"/>
        <v/>
      </c>
    </row>
    <row r="913" spans="1:28" s="227" customFormat="1" ht="20.25">
      <c r="A913" s="181"/>
      <c r="B913" s="182"/>
      <c r="C913" s="186"/>
      <c r="D913" s="230"/>
      <c r="E913" s="182"/>
      <c r="F913" s="182"/>
      <c r="G913" s="182"/>
      <c r="H913" s="183"/>
      <c r="I913" s="184"/>
      <c r="J913" s="184"/>
      <c r="K913" s="224"/>
      <c r="L913" s="224"/>
      <c r="M913" s="224"/>
      <c r="N913" s="224"/>
      <c r="O913" s="224"/>
      <c r="P913" s="185"/>
      <c r="Q913" s="225"/>
      <c r="R913" s="182" t="str">
        <f ca="1">IF(ISERROR($V913),"",OFFSET('Smelter Look-up'!$C$4,$V913-4,0)&amp;"")</f>
        <v/>
      </c>
      <c r="S913" s="181" t="str">
        <f t="shared" ca="1" si="111"/>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si="112"/>
        <v>0</v>
      </c>
      <c r="AB913" s="228" t="str">
        <f t="shared" si="113"/>
        <v/>
      </c>
    </row>
    <row r="914" spans="1:28" s="227" customFormat="1" ht="20.25">
      <c r="A914" s="181"/>
      <c r="B914" s="182"/>
      <c r="C914" s="186"/>
      <c r="D914" s="230"/>
      <c r="E914" s="182"/>
      <c r="F914" s="182"/>
      <c r="G914" s="182"/>
      <c r="H914" s="183"/>
      <c r="I914" s="184"/>
      <c r="J914" s="184"/>
      <c r="K914" s="224"/>
      <c r="L914" s="224"/>
      <c r="M914" s="224"/>
      <c r="N914" s="224"/>
      <c r="O914" s="224"/>
      <c r="P914" s="185"/>
      <c r="Q914" s="225"/>
      <c r="R914" s="182" t="str">
        <f ca="1">IF(ISERROR($V914),"",OFFSET('Smelter Look-up'!$C$4,$V914-4,0)&amp;"")</f>
        <v/>
      </c>
      <c r="S914" s="181" t="str">
        <f t="shared" ca="1" si="111"/>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si="112"/>
        <v>0</v>
      </c>
      <c r="AB914" s="228" t="str">
        <f t="shared" si="113"/>
        <v/>
      </c>
    </row>
    <row r="915" spans="1:28" s="227" customFormat="1" ht="20.25">
      <c r="A915" s="181"/>
      <c r="B915" s="182"/>
      <c r="C915" s="186"/>
      <c r="D915" s="230"/>
      <c r="E915" s="182"/>
      <c r="F915" s="182"/>
      <c r="G915" s="182"/>
      <c r="H915" s="183"/>
      <c r="I915" s="184"/>
      <c r="J915" s="184"/>
      <c r="K915" s="224"/>
      <c r="L915" s="224"/>
      <c r="M915" s="224"/>
      <c r="N915" s="224"/>
      <c r="O915" s="224"/>
      <c r="P915" s="185"/>
      <c r="Q915" s="225"/>
      <c r="R915" s="182" t="str">
        <f ca="1">IF(ISERROR($V915),"",OFFSET('Smelter Look-up'!$C$4,$V915-4,0)&amp;"")</f>
        <v/>
      </c>
      <c r="S915" s="181" t="str">
        <f t="shared" ca="1" si="111"/>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si="112"/>
        <v>0</v>
      </c>
      <c r="AB915" s="228" t="str">
        <f t="shared" si="113"/>
        <v/>
      </c>
    </row>
    <row r="916" spans="1:28" s="227" customFormat="1" ht="20.25">
      <c r="A916" s="181"/>
      <c r="B916" s="182"/>
      <c r="C916" s="186"/>
      <c r="D916" s="230"/>
      <c r="E916" s="182"/>
      <c r="F916" s="182"/>
      <c r="G916" s="182"/>
      <c r="H916" s="183"/>
      <c r="I916" s="184"/>
      <c r="J916" s="184"/>
      <c r="K916" s="224"/>
      <c r="L916" s="224"/>
      <c r="M916" s="224"/>
      <c r="N916" s="224"/>
      <c r="O916" s="224"/>
      <c r="P916" s="185"/>
      <c r="Q916" s="225"/>
      <c r="R916" s="182" t="str">
        <f ca="1">IF(ISERROR($V916),"",OFFSET('Smelter Look-up'!$C$4,$V916-4,0)&amp;"")</f>
        <v/>
      </c>
      <c r="S916" s="181" t="str">
        <f t="shared" ca="1" si="111"/>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si="112"/>
        <v>0</v>
      </c>
      <c r="AB916" s="228" t="str">
        <f t="shared" si="113"/>
        <v/>
      </c>
    </row>
    <row r="917" spans="1:28" s="227" customFormat="1" ht="20.25">
      <c r="A917" s="181"/>
      <c r="B917" s="182"/>
      <c r="C917" s="186"/>
      <c r="D917" s="230"/>
      <c r="E917" s="182"/>
      <c r="F917" s="182"/>
      <c r="G917" s="182"/>
      <c r="H917" s="183"/>
      <c r="I917" s="184"/>
      <c r="J917" s="184"/>
      <c r="K917" s="224"/>
      <c r="L917" s="224"/>
      <c r="M917" s="224"/>
      <c r="N917" s="224"/>
      <c r="O917" s="224"/>
      <c r="P917" s="185"/>
      <c r="Q917" s="225"/>
      <c r="R917" s="182" t="str">
        <f ca="1">IF(ISERROR($V917),"",OFFSET('Smelter Look-up'!$C$4,$V917-4,0)&amp;"")</f>
        <v/>
      </c>
      <c r="S917" s="181" t="str">
        <f t="shared" ca="1" si="111"/>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si="112"/>
        <v>0</v>
      </c>
      <c r="AB917" s="228" t="str">
        <f t="shared" si="113"/>
        <v/>
      </c>
    </row>
    <row r="918" spans="1:28" s="227" customFormat="1" ht="20.25">
      <c r="A918" s="181"/>
      <c r="B918" s="182"/>
      <c r="C918" s="186"/>
      <c r="D918" s="230"/>
      <c r="E918" s="182"/>
      <c r="F918" s="182"/>
      <c r="G918" s="182"/>
      <c r="H918" s="183"/>
      <c r="I918" s="184"/>
      <c r="J918" s="184"/>
      <c r="K918" s="224"/>
      <c r="L918" s="224"/>
      <c r="M918" s="224"/>
      <c r="N918" s="224"/>
      <c r="O918" s="224"/>
      <c r="P918" s="185"/>
      <c r="Q918" s="225"/>
      <c r="R918" s="182" t="str">
        <f ca="1">IF(ISERROR($V918),"",OFFSET('Smelter Look-up'!$C$4,$V918-4,0)&amp;"")</f>
        <v/>
      </c>
      <c r="S918" s="181" t="str">
        <f t="shared" ca="1" si="111"/>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si="112"/>
        <v>0</v>
      </c>
      <c r="AB918" s="228" t="str">
        <f t="shared" si="113"/>
        <v/>
      </c>
    </row>
    <row r="919" spans="1:28" s="227" customFormat="1" ht="20.25">
      <c r="A919" s="181"/>
      <c r="B919" s="182"/>
      <c r="C919" s="186"/>
      <c r="D919" s="230"/>
      <c r="E919" s="182"/>
      <c r="F919" s="182"/>
      <c r="G919" s="182"/>
      <c r="H919" s="183"/>
      <c r="I919" s="184"/>
      <c r="J919" s="184"/>
      <c r="K919" s="224"/>
      <c r="L919" s="224"/>
      <c r="M919" s="224"/>
      <c r="N919" s="224"/>
      <c r="O919" s="224"/>
      <c r="P919" s="185"/>
      <c r="Q919" s="225"/>
      <c r="R919" s="182" t="str">
        <f ca="1">IF(ISERROR($V919),"",OFFSET('Smelter Look-up'!$C$4,$V919-4,0)&amp;"")</f>
        <v/>
      </c>
      <c r="S919" s="181" t="str">
        <f t="shared" ca="1" si="111"/>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si="112"/>
        <v>0</v>
      </c>
      <c r="AB919" s="228" t="str">
        <f t="shared" si="113"/>
        <v/>
      </c>
    </row>
    <row r="920" spans="1:28" s="227" customFormat="1" ht="20.25">
      <c r="A920" s="181"/>
      <c r="B920" s="182"/>
      <c r="C920" s="186"/>
      <c r="D920" s="230"/>
      <c r="E920" s="182"/>
      <c r="F920" s="182"/>
      <c r="G920" s="182"/>
      <c r="H920" s="183"/>
      <c r="I920" s="184"/>
      <c r="J920" s="184"/>
      <c r="K920" s="224"/>
      <c r="L920" s="224"/>
      <c r="M920" s="224"/>
      <c r="N920" s="224"/>
      <c r="O920" s="224"/>
      <c r="P920" s="185"/>
      <c r="Q920" s="225"/>
      <c r="R920" s="182" t="str">
        <f ca="1">IF(ISERROR($V920),"",OFFSET('Smelter Look-up'!$C$4,$V920-4,0)&amp;"")</f>
        <v/>
      </c>
      <c r="S920" s="181" t="str">
        <f t="shared" ca="1" si="111"/>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si="112"/>
        <v>0</v>
      </c>
      <c r="AB920" s="228" t="str">
        <f t="shared" si="113"/>
        <v/>
      </c>
    </row>
    <row r="921" spans="1:28" s="227" customFormat="1" ht="20.25">
      <c r="A921" s="181"/>
      <c r="B921" s="182"/>
      <c r="C921" s="186"/>
      <c r="D921" s="230"/>
      <c r="E921" s="182"/>
      <c r="F921" s="182"/>
      <c r="G921" s="182"/>
      <c r="H921" s="183"/>
      <c r="I921" s="184"/>
      <c r="J921" s="184"/>
      <c r="K921" s="224"/>
      <c r="L921" s="224"/>
      <c r="M921" s="224"/>
      <c r="N921" s="224"/>
      <c r="O921" s="224"/>
      <c r="P921" s="185"/>
      <c r="Q921" s="225"/>
      <c r="R921" s="182" t="str">
        <f ca="1">IF(ISERROR($V921),"",OFFSET('Smelter Look-up'!$C$4,$V921-4,0)&amp;"")</f>
        <v/>
      </c>
      <c r="S921" s="181" t="str">
        <f t="shared" ca="1" si="111"/>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si="112"/>
        <v>0</v>
      </c>
      <c r="AB921" s="228" t="str">
        <f t="shared" si="113"/>
        <v/>
      </c>
    </row>
    <row r="922" spans="1:28" s="227" customFormat="1" ht="20.25">
      <c r="A922" s="181"/>
      <c r="B922" s="182"/>
      <c r="C922" s="186"/>
      <c r="D922" s="230"/>
      <c r="E922" s="182"/>
      <c r="F922" s="182"/>
      <c r="G922" s="182"/>
      <c r="H922" s="183"/>
      <c r="I922" s="184"/>
      <c r="J922" s="184"/>
      <c r="K922" s="224"/>
      <c r="L922" s="224"/>
      <c r="M922" s="224"/>
      <c r="N922" s="224"/>
      <c r="O922" s="224"/>
      <c r="P922" s="185"/>
      <c r="Q922" s="225"/>
      <c r="R922" s="182" t="str">
        <f ca="1">IF(ISERROR($V922),"",OFFSET('Smelter Look-up'!$C$4,$V922-4,0)&amp;"")</f>
        <v/>
      </c>
      <c r="S922" s="181" t="str">
        <f t="shared" ca="1" si="111"/>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si="112"/>
        <v>0</v>
      </c>
      <c r="AB922" s="228" t="str">
        <f t="shared" si="113"/>
        <v/>
      </c>
    </row>
    <row r="923" spans="1:28" s="227" customFormat="1" ht="20.25">
      <c r="A923" s="181"/>
      <c r="B923" s="182"/>
      <c r="C923" s="186"/>
      <c r="D923" s="230"/>
      <c r="E923" s="182"/>
      <c r="F923" s="182"/>
      <c r="G923" s="182"/>
      <c r="H923" s="183"/>
      <c r="I923" s="184"/>
      <c r="J923" s="184"/>
      <c r="K923" s="224"/>
      <c r="L923" s="224"/>
      <c r="M923" s="224"/>
      <c r="N923" s="224"/>
      <c r="O923" s="224"/>
      <c r="P923" s="185"/>
      <c r="Q923" s="225"/>
      <c r="R923" s="182" t="str">
        <f ca="1">IF(ISERROR($V923),"",OFFSET('Smelter Look-up'!$C$4,$V923-4,0)&amp;"")</f>
        <v/>
      </c>
      <c r="S923" s="181" t="str">
        <f t="shared" ca="1" si="111"/>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si="112"/>
        <v>0</v>
      </c>
      <c r="AB923" s="228" t="str">
        <f t="shared" si="113"/>
        <v/>
      </c>
    </row>
    <row r="924" spans="1:28" s="227" customFormat="1" ht="20.25">
      <c r="A924" s="181"/>
      <c r="B924" s="182"/>
      <c r="C924" s="186"/>
      <c r="D924" s="230"/>
      <c r="E924" s="182"/>
      <c r="F924" s="182"/>
      <c r="G924" s="182"/>
      <c r="H924" s="183"/>
      <c r="I924" s="184"/>
      <c r="J924" s="184"/>
      <c r="K924" s="224"/>
      <c r="L924" s="224"/>
      <c r="M924" s="224"/>
      <c r="N924" s="224"/>
      <c r="O924" s="224"/>
      <c r="P924" s="185"/>
      <c r="Q924" s="225"/>
      <c r="R924" s="182" t="str">
        <f ca="1">IF(ISERROR($V924),"",OFFSET('Smelter Look-up'!$C$4,$V924-4,0)&amp;"")</f>
        <v/>
      </c>
      <c r="S924" s="181" t="str">
        <f t="shared" ref="S924" ca="1" si="114">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 si="115">IF(AND(C924="Smelter not listed",OR(LEN(D924)=0,LEN(E924)=0)),1,0)</f>
        <v>0</v>
      </c>
      <c r="AB924" s="228" t="str">
        <f t="shared" ref="AB924" si="116">B924&amp;C924</f>
        <v/>
      </c>
    </row>
    <row r="925" spans="1:28" s="227" customFormat="1" ht="20.25">
      <c r="A925" s="181"/>
      <c r="B925" s="182"/>
      <c r="C925" s="186"/>
      <c r="D925" s="230"/>
      <c r="E925" s="182"/>
      <c r="F925" s="182"/>
      <c r="G925" s="182"/>
      <c r="H925" s="183"/>
      <c r="I925" s="184"/>
      <c r="J925" s="184"/>
      <c r="K925" s="224"/>
      <c r="L925" s="224"/>
      <c r="M925" s="224"/>
      <c r="N925" s="224"/>
      <c r="O925" s="224"/>
      <c r="P925" s="185"/>
      <c r="Q925" s="225"/>
      <c r="R925" s="182" t="str">
        <f ca="1">IF(ISERROR($V925),"",OFFSET('Smelter Look-up'!$C$4,$V925-4,0)&amp;"")</f>
        <v/>
      </c>
      <c r="S925" s="181" t="str">
        <f t="shared" ref="S925:S956" ca="1" si="117">IF(B925="","",IF(ISERROR(MATCH($E925,CL,0)),"Unknown",INDIRECT("'C'!$A$"&amp;MATCH($E925,CL,0)+1)))</f>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ref="X925:X956" si="118">IF(AND(C925="Smelter not listed",OR(LEN(D925)=0,LEN(E925)=0)),1,0)</f>
        <v>0</v>
      </c>
      <c r="AB925" s="228" t="str">
        <f t="shared" ref="AB925:AB956" si="119">B925&amp;C925</f>
        <v/>
      </c>
    </row>
    <row r="926" spans="1:28" s="227" customFormat="1" ht="20.25">
      <c r="A926" s="181"/>
      <c r="B926" s="182"/>
      <c r="C926" s="186"/>
      <c r="D926" s="230"/>
      <c r="E926" s="182"/>
      <c r="F926" s="182"/>
      <c r="G926" s="182"/>
      <c r="H926" s="183"/>
      <c r="I926" s="184"/>
      <c r="J926" s="184"/>
      <c r="K926" s="224"/>
      <c r="L926" s="224"/>
      <c r="M926" s="224"/>
      <c r="N926" s="224"/>
      <c r="O926" s="224"/>
      <c r="P926" s="185"/>
      <c r="Q926" s="225"/>
      <c r="R926" s="182" t="str">
        <f ca="1">IF(ISERROR($V926),"",OFFSET('Smelter Look-up'!$C$4,$V926-4,0)&amp;"")</f>
        <v/>
      </c>
      <c r="S926" s="181" t="str">
        <f t="shared" ca="1" si="11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si="118"/>
        <v>0</v>
      </c>
      <c r="AB926" s="228" t="str">
        <f t="shared" si="119"/>
        <v/>
      </c>
    </row>
    <row r="927" spans="1:28" s="227" customFormat="1" ht="20.25">
      <c r="A927" s="181"/>
      <c r="B927" s="182"/>
      <c r="C927" s="186"/>
      <c r="D927" s="230"/>
      <c r="E927" s="182"/>
      <c r="F927" s="182"/>
      <c r="G927" s="182"/>
      <c r="H927" s="183"/>
      <c r="I927" s="184"/>
      <c r="J927" s="184"/>
      <c r="K927" s="224"/>
      <c r="L927" s="224"/>
      <c r="M927" s="224"/>
      <c r="N927" s="224"/>
      <c r="O927" s="224"/>
      <c r="P927" s="185"/>
      <c r="Q927" s="225"/>
      <c r="R927" s="182" t="str">
        <f ca="1">IF(ISERROR($V927),"",OFFSET('Smelter Look-up'!$C$4,$V927-4,0)&amp;"")</f>
        <v/>
      </c>
      <c r="S927" s="181" t="str">
        <f t="shared" ca="1" si="11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si="118"/>
        <v>0</v>
      </c>
      <c r="AB927" s="228" t="str">
        <f t="shared" si="119"/>
        <v/>
      </c>
    </row>
    <row r="928" spans="1:28" s="227" customFormat="1" ht="20.25">
      <c r="A928" s="181"/>
      <c r="B928" s="182"/>
      <c r="C928" s="186"/>
      <c r="D928" s="230"/>
      <c r="E928" s="182"/>
      <c r="F928" s="182"/>
      <c r="G928" s="182"/>
      <c r="H928" s="183"/>
      <c r="I928" s="184"/>
      <c r="J928" s="184"/>
      <c r="K928" s="224"/>
      <c r="L928" s="224"/>
      <c r="M928" s="224"/>
      <c r="N928" s="224"/>
      <c r="O928" s="224"/>
      <c r="P928" s="185"/>
      <c r="Q928" s="225"/>
      <c r="R928" s="182" t="str">
        <f ca="1">IF(ISERROR($V928),"",OFFSET('Smelter Look-up'!$C$4,$V928-4,0)&amp;"")</f>
        <v/>
      </c>
      <c r="S928" s="181" t="str">
        <f t="shared" ca="1" si="11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si="118"/>
        <v>0</v>
      </c>
      <c r="AB928" s="228" t="str">
        <f t="shared" si="119"/>
        <v/>
      </c>
    </row>
    <row r="929" spans="1:28" s="227" customFormat="1" ht="20.25">
      <c r="A929" s="181"/>
      <c r="B929" s="182"/>
      <c r="C929" s="186"/>
      <c r="D929" s="230"/>
      <c r="E929" s="182"/>
      <c r="F929" s="182"/>
      <c r="G929" s="182"/>
      <c r="H929" s="183"/>
      <c r="I929" s="184"/>
      <c r="J929" s="184"/>
      <c r="K929" s="224"/>
      <c r="L929" s="224"/>
      <c r="M929" s="224"/>
      <c r="N929" s="224"/>
      <c r="O929" s="224"/>
      <c r="P929" s="185"/>
      <c r="Q929" s="225"/>
      <c r="R929" s="182" t="str">
        <f ca="1">IF(ISERROR($V929),"",OFFSET('Smelter Look-up'!$C$4,$V929-4,0)&amp;"")</f>
        <v/>
      </c>
      <c r="S929" s="181" t="str">
        <f t="shared" ca="1" si="11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si="118"/>
        <v>0</v>
      </c>
      <c r="AB929" s="228" t="str">
        <f t="shared" si="119"/>
        <v/>
      </c>
    </row>
    <row r="930" spans="1:28" s="227" customFormat="1" ht="20.25">
      <c r="A930" s="181"/>
      <c r="B930" s="182"/>
      <c r="C930" s="186"/>
      <c r="D930" s="230"/>
      <c r="E930" s="182"/>
      <c r="F930" s="182"/>
      <c r="G930" s="182"/>
      <c r="H930" s="183"/>
      <c r="I930" s="184"/>
      <c r="J930" s="184"/>
      <c r="K930" s="224"/>
      <c r="L930" s="224"/>
      <c r="M930" s="224"/>
      <c r="N930" s="224"/>
      <c r="O930" s="224"/>
      <c r="P930" s="185"/>
      <c r="Q930" s="225"/>
      <c r="R930" s="182" t="str">
        <f ca="1">IF(ISERROR($V930),"",OFFSET('Smelter Look-up'!$C$4,$V930-4,0)&amp;"")</f>
        <v/>
      </c>
      <c r="S930" s="181" t="str">
        <f t="shared" ca="1" si="11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si="118"/>
        <v>0</v>
      </c>
      <c r="AB930" s="228" t="str">
        <f t="shared" si="119"/>
        <v/>
      </c>
    </row>
    <row r="931" spans="1:28" s="227" customFormat="1" ht="20.25">
      <c r="A931" s="181"/>
      <c r="B931" s="182"/>
      <c r="C931" s="186"/>
      <c r="D931" s="230"/>
      <c r="E931" s="182"/>
      <c r="F931" s="182"/>
      <c r="G931" s="182"/>
      <c r="H931" s="183"/>
      <c r="I931" s="184"/>
      <c r="J931" s="184"/>
      <c r="K931" s="224"/>
      <c r="L931" s="224"/>
      <c r="M931" s="224"/>
      <c r="N931" s="224"/>
      <c r="O931" s="224"/>
      <c r="P931" s="185"/>
      <c r="Q931" s="225"/>
      <c r="R931" s="182" t="str">
        <f ca="1">IF(ISERROR($V931),"",OFFSET('Smelter Look-up'!$C$4,$V931-4,0)&amp;"")</f>
        <v/>
      </c>
      <c r="S931" s="181" t="str">
        <f t="shared" ca="1" si="11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si="118"/>
        <v>0</v>
      </c>
      <c r="AB931" s="228" t="str">
        <f t="shared" si="119"/>
        <v/>
      </c>
    </row>
    <row r="932" spans="1:28" s="227" customFormat="1" ht="20.25">
      <c r="A932" s="181"/>
      <c r="B932" s="182"/>
      <c r="C932" s="186"/>
      <c r="D932" s="230"/>
      <c r="E932" s="182"/>
      <c r="F932" s="182"/>
      <c r="G932" s="182"/>
      <c r="H932" s="183"/>
      <c r="I932" s="184"/>
      <c r="J932" s="184"/>
      <c r="K932" s="224"/>
      <c r="L932" s="224"/>
      <c r="M932" s="224"/>
      <c r="N932" s="224"/>
      <c r="O932" s="224"/>
      <c r="P932" s="185"/>
      <c r="Q932" s="225"/>
      <c r="R932" s="182" t="str">
        <f ca="1">IF(ISERROR($V932),"",OFFSET('Smelter Look-up'!$C$4,$V932-4,0)&amp;"")</f>
        <v/>
      </c>
      <c r="S932" s="181" t="str">
        <f t="shared" ca="1" si="11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si="118"/>
        <v>0</v>
      </c>
      <c r="AB932" s="228" t="str">
        <f t="shared" si="119"/>
        <v/>
      </c>
    </row>
    <row r="933" spans="1:28" s="227" customFormat="1" ht="20.25">
      <c r="A933" s="181"/>
      <c r="B933" s="182"/>
      <c r="C933" s="186"/>
      <c r="D933" s="230"/>
      <c r="E933" s="182"/>
      <c r="F933" s="182"/>
      <c r="G933" s="182"/>
      <c r="H933" s="183"/>
      <c r="I933" s="184"/>
      <c r="J933" s="184"/>
      <c r="K933" s="224"/>
      <c r="L933" s="224"/>
      <c r="M933" s="224"/>
      <c r="N933" s="224"/>
      <c r="O933" s="224"/>
      <c r="P933" s="185"/>
      <c r="Q933" s="225"/>
      <c r="R933" s="182" t="str">
        <f ca="1">IF(ISERROR($V933),"",OFFSET('Smelter Look-up'!$C$4,$V933-4,0)&amp;"")</f>
        <v/>
      </c>
      <c r="S933" s="181" t="str">
        <f t="shared" ca="1" si="11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si="118"/>
        <v>0</v>
      </c>
      <c r="AB933" s="228" t="str">
        <f t="shared" si="119"/>
        <v/>
      </c>
    </row>
    <row r="934" spans="1:28" s="227" customFormat="1" ht="20.25">
      <c r="A934" s="181"/>
      <c r="B934" s="182"/>
      <c r="C934" s="186"/>
      <c r="D934" s="230"/>
      <c r="E934" s="182"/>
      <c r="F934" s="182"/>
      <c r="G934" s="182"/>
      <c r="H934" s="183"/>
      <c r="I934" s="184"/>
      <c r="J934" s="184"/>
      <c r="K934" s="224"/>
      <c r="L934" s="224"/>
      <c r="M934" s="224"/>
      <c r="N934" s="224"/>
      <c r="O934" s="224"/>
      <c r="P934" s="185"/>
      <c r="Q934" s="225"/>
      <c r="R934" s="182" t="str">
        <f ca="1">IF(ISERROR($V934),"",OFFSET('Smelter Look-up'!$C$4,$V934-4,0)&amp;"")</f>
        <v/>
      </c>
      <c r="S934" s="181" t="str">
        <f t="shared" ca="1" si="11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si="118"/>
        <v>0</v>
      </c>
      <c r="AB934" s="228" t="str">
        <f t="shared" si="119"/>
        <v/>
      </c>
    </row>
    <row r="935" spans="1:28" s="227" customFormat="1" ht="20.25">
      <c r="A935" s="181"/>
      <c r="B935" s="182"/>
      <c r="C935" s="186"/>
      <c r="D935" s="230"/>
      <c r="E935" s="182"/>
      <c r="F935" s="182"/>
      <c r="G935" s="182"/>
      <c r="H935" s="183"/>
      <c r="I935" s="184"/>
      <c r="J935" s="184"/>
      <c r="K935" s="224"/>
      <c r="L935" s="224"/>
      <c r="M935" s="224"/>
      <c r="N935" s="224"/>
      <c r="O935" s="224"/>
      <c r="P935" s="185"/>
      <c r="Q935" s="225"/>
      <c r="R935" s="182" t="str">
        <f ca="1">IF(ISERROR($V935),"",OFFSET('Smelter Look-up'!$C$4,$V935-4,0)&amp;"")</f>
        <v/>
      </c>
      <c r="S935" s="181" t="str">
        <f t="shared" ca="1" si="11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si="118"/>
        <v>0</v>
      </c>
      <c r="AB935" s="228" t="str">
        <f t="shared" si="119"/>
        <v/>
      </c>
    </row>
    <row r="936" spans="1:28" s="227" customFormat="1" ht="20.25">
      <c r="A936" s="181"/>
      <c r="B936" s="182"/>
      <c r="C936" s="186"/>
      <c r="D936" s="230"/>
      <c r="E936" s="182"/>
      <c r="F936" s="182"/>
      <c r="G936" s="182"/>
      <c r="H936" s="183"/>
      <c r="I936" s="184"/>
      <c r="J936" s="184"/>
      <c r="K936" s="224"/>
      <c r="L936" s="224"/>
      <c r="M936" s="224"/>
      <c r="N936" s="224"/>
      <c r="O936" s="224"/>
      <c r="P936" s="185"/>
      <c r="Q936" s="225"/>
      <c r="R936" s="182" t="str">
        <f ca="1">IF(ISERROR($V936),"",OFFSET('Smelter Look-up'!$C$4,$V936-4,0)&amp;"")</f>
        <v/>
      </c>
      <c r="S936" s="181" t="str">
        <f t="shared" ca="1" si="11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si="118"/>
        <v>0</v>
      </c>
      <c r="AB936" s="228" t="str">
        <f t="shared" si="119"/>
        <v/>
      </c>
    </row>
    <row r="937" spans="1:28" s="227" customFormat="1" ht="20.25">
      <c r="A937" s="181"/>
      <c r="B937" s="182"/>
      <c r="C937" s="186"/>
      <c r="D937" s="230"/>
      <c r="E937" s="182"/>
      <c r="F937" s="182"/>
      <c r="G937" s="182"/>
      <c r="H937" s="183"/>
      <c r="I937" s="184"/>
      <c r="J937" s="184"/>
      <c r="K937" s="224"/>
      <c r="L937" s="224"/>
      <c r="M937" s="224"/>
      <c r="N937" s="224"/>
      <c r="O937" s="224"/>
      <c r="P937" s="185"/>
      <c r="Q937" s="225"/>
      <c r="R937" s="182" t="str">
        <f ca="1">IF(ISERROR($V937),"",OFFSET('Smelter Look-up'!$C$4,$V937-4,0)&amp;"")</f>
        <v/>
      </c>
      <c r="S937" s="181" t="str">
        <f t="shared" ca="1" si="11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si="118"/>
        <v>0</v>
      </c>
      <c r="AB937" s="228" t="str">
        <f t="shared" si="119"/>
        <v/>
      </c>
    </row>
    <row r="938" spans="1:28" s="227" customFormat="1" ht="20.25">
      <c r="A938" s="181"/>
      <c r="B938" s="182"/>
      <c r="C938" s="186"/>
      <c r="D938" s="230"/>
      <c r="E938" s="182"/>
      <c r="F938" s="182"/>
      <c r="G938" s="182"/>
      <c r="H938" s="183"/>
      <c r="I938" s="184"/>
      <c r="J938" s="184"/>
      <c r="K938" s="224"/>
      <c r="L938" s="224"/>
      <c r="M938" s="224"/>
      <c r="N938" s="224"/>
      <c r="O938" s="224"/>
      <c r="P938" s="185"/>
      <c r="Q938" s="225"/>
      <c r="R938" s="182" t="str">
        <f ca="1">IF(ISERROR($V938),"",OFFSET('Smelter Look-up'!$C$4,$V938-4,0)&amp;"")</f>
        <v/>
      </c>
      <c r="S938" s="181" t="str">
        <f t="shared" ca="1" si="11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si="118"/>
        <v>0</v>
      </c>
      <c r="AB938" s="228" t="str">
        <f t="shared" si="119"/>
        <v/>
      </c>
    </row>
    <row r="939" spans="1:28" s="227" customFormat="1" ht="20.25">
      <c r="A939" s="181"/>
      <c r="B939" s="182"/>
      <c r="C939" s="186"/>
      <c r="D939" s="230"/>
      <c r="E939" s="182"/>
      <c r="F939" s="182"/>
      <c r="G939" s="182"/>
      <c r="H939" s="183"/>
      <c r="I939" s="184"/>
      <c r="J939" s="184"/>
      <c r="K939" s="224"/>
      <c r="L939" s="224"/>
      <c r="M939" s="224"/>
      <c r="N939" s="224"/>
      <c r="O939" s="224"/>
      <c r="P939" s="185"/>
      <c r="Q939" s="225"/>
      <c r="R939" s="182" t="str">
        <f ca="1">IF(ISERROR($V939),"",OFFSET('Smelter Look-up'!$C$4,$V939-4,0)&amp;"")</f>
        <v/>
      </c>
      <c r="S939" s="181" t="str">
        <f t="shared" ca="1" si="11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si="118"/>
        <v>0</v>
      </c>
      <c r="AB939" s="228" t="str">
        <f t="shared" si="119"/>
        <v/>
      </c>
    </row>
    <row r="940" spans="1:28" s="227" customFormat="1" ht="20.25">
      <c r="A940" s="181"/>
      <c r="B940" s="182"/>
      <c r="C940" s="186"/>
      <c r="D940" s="230"/>
      <c r="E940" s="182"/>
      <c r="F940" s="182"/>
      <c r="G940" s="182"/>
      <c r="H940" s="183"/>
      <c r="I940" s="184"/>
      <c r="J940" s="184"/>
      <c r="K940" s="224"/>
      <c r="L940" s="224"/>
      <c r="M940" s="224"/>
      <c r="N940" s="224"/>
      <c r="O940" s="224"/>
      <c r="P940" s="185"/>
      <c r="Q940" s="225"/>
      <c r="R940" s="182" t="str">
        <f ca="1">IF(ISERROR($V940),"",OFFSET('Smelter Look-up'!$C$4,$V940-4,0)&amp;"")</f>
        <v/>
      </c>
      <c r="S940" s="181" t="str">
        <f t="shared" ca="1" si="11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si="118"/>
        <v>0</v>
      </c>
      <c r="AB940" s="228" t="str">
        <f t="shared" si="119"/>
        <v/>
      </c>
    </row>
    <row r="941" spans="1:28" s="227" customFormat="1" ht="20.25">
      <c r="A941" s="181"/>
      <c r="B941" s="182"/>
      <c r="C941" s="186"/>
      <c r="D941" s="230"/>
      <c r="E941" s="182"/>
      <c r="F941" s="182"/>
      <c r="G941" s="182"/>
      <c r="H941" s="183"/>
      <c r="I941" s="184"/>
      <c r="J941" s="184"/>
      <c r="K941" s="224"/>
      <c r="L941" s="224"/>
      <c r="M941" s="224"/>
      <c r="N941" s="224"/>
      <c r="O941" s="224"/>
      <c r="P941" s="185"/>
      <c r="Q941" s="225"/>
      <c r="R941" s="182" t="str">
        <f ca="1">IF(ISERROR($V941),"",OFFSET('Smelter Look-up'!$C$4,$V941-4,0)&amp;"")</f>
        <v/>
      </c>
      <c r="S941" s="181" t="str">
        <f t="shared" ca="1" si="11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si="118"/>
        <v>0</v>
      </c>
      <c r="AB941" s="228" t="str">
        <f t="shared" si="119"/>
        <v/>
      </c>
    </row>
    <row r="942" spans="1:28" s="227" customFormat="1" ht="20.25">
      <c r="A942" s="181"/>
      <c r="B942" s="182"/>
      <c r="C942" s="186"/>
      <c r="D942" s="230"/>
      <c r="E942" s="182"/>
      <c r="F942" s="182"/>
      <c r="G942" s="182"/>
      <c r="H942" s="183"/>
      <c r="I942" s="184"/>
      <c r="J942" s="184"/>
      <c r="K942" s="224"/>
      <c r="L942" s="224"/>
      <c r="M942" s="224"/>
      <c r="N942" s="224"/>
      <c r="O942" s="224"/>
      <c r="P942" s="185"/>
      <c r="Q942" s="225"/>
      <c r="R942" s="182" t="str">
        <f ca="1">IF(ISERROR($V942),"",OFFSET('Smelter Look-up'!$C$4,$V942-4,0)&amp;"")</f>
        <v/>
      </c>
      <c r="S942" s="181" t="str">
        <f t="shared" ca="1" si="11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si="118"/>
        <v>0</v>
      </c>
      <c r="AB942" s="228" t="str">
        <f t="shared" si="119"/>
        <v/>
      </c>
    </row>
    <row r="943" spans="1:28" s="227" customFormat="1" ht="20.25">
      <c r="A943" s="181"/>
      <c r="B943" s="182"/>
      <c r="C943" s="186"/>
      <c r="D943" s="230"/>
      <c r="E943" s="182"/>
      <c r="F943" s="182"/>
      <c r="G943" s="182"/>
      <c r="H943" s="183"/>
      <c r="I943" s="184"/>
      <c r="J943" s="184"/>
      <c r="K943" s="224"/>
      <c r="L943" s="224"/>
      <c r="M943" s="224"/>
      <c r="N943" s="224"/>
      <c r="O943" s="224"/>
      <c r="P943" s="185"/>
      <c r="Q943" s="225"/>
      <c r="R943" s="182" t="str">
        <f ca="1">IF(ISERROR($V943),"",OFFSET('Smelter Look-up'!$C$4,$V943-4,0)&amp;"")</f>
        <v/>
      </c>
      <c r="S943" s="181" t="str">
        <f t="shared" ca="1" si="11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si="118"/>
        <v>0</v>
      </c>
      <c r="AB943" s="228" t="str">
        <f t="shared" si="119"/>
        <v/>
      </c>
    </row>
    <row r="944" spans="1:28" s="227" customFormat="1" ht="20.25">
      <c r="A944" s="181"/>
      <c r="B944" s="182"/>
      <c r="C944" s="186"/>
      <c r="D944" s="230"/>
      <c r="E944" s="182"/>
      <c r="F944" s="182"/>
      <c r="G944" s="182"/>
      <c r="H944" s="183"/>
      <c r="I944" s="184"/>
      <c r="J944" s="184"/>
      <c r="K944" s="224"/>
      <c r="L944" s="224"/>
      <c r="M944" s="224"/>
      <c r="N944" s="224"/>
      <c r="O944" s="224"/>
      <c r="P944" s="185"/>
      <c r="Q944" s="225"/>
      <c r="R944" s="182" t="str">
        <f ca="1">IF(ISERROR($V944),"",OFFSET('Smelter Look-up'!$C$4,$V944-4,0)&amp;"")</f>
        <v/>
      </c>
      <c r="S944" s="181" t="str">
        <f t="shared" ca="1" si="11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si="118"/>
        <v>0</v>
      </c>
      <c r="AB944" s="228" t="str">
        <f t="shared" si="119"/>
        <v/>
      </c>
    </row>
    <row r="945" spans="1:28" s="227" customFormat="1" ht="20.25">
      <c r="A945" s="181"/>
      <c r="B945" s="182"/>
      <c r="C945" s="186"/>
      <c r="D945" s="230"/>
      <c r="E945" s="182"/>
      <c r="F945" s="182"/>
      <c r="G945" s="182"/>
      <c r="H945" s="183"/>
      <c r="I945" s="184"/>
      <c r="J945" s="184"/>
      <c r="K945" s="224"/>
      <c r="L945" s="224"/>
      <c r="M945" s="224"/>
      <c r="N945" s="224"/>
      <c r="O945" s="224"/>
      <c r="P945" s="185"/>
      <c r="Q945" s="225"/>
      <c r="R945" s="182" t="str">
        <f ca="1">IF(ISERROR($V945),"",OFFSET('Smelter Look-up'!$C$4,$V945-4,0)&amp;"")</f>
        <v/>
      </c>
      <c r="S945" s="181" t="str">
        <f t="shared" ca="1" si="11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si="118"/>
        <v>0</v>
      </c>
      <c r="AB945" s="228" t="str">
        <f t="shared" si="119"/>
        <v/>
      </c>
    </row>
    <row r="946" spans="1:28" s="227" customFormat="1" ht="20.25">
      <c r="A946" s="181"/>
      <c r="B946" s="182"/>
      <c r="C946" s="186"/>
      <c r="D946" s="230"/>
      <c r="E946" s="182"/>
      <c r="F946" s="182"/>
      <c r="G946" s="182"/>
      <c r="H946" s="183"/>
      <c r="I946" s="184"/>
      <c r="J946" s="184"/>
      <c r="K946" s="224"/>
      <c r="L946" s="224"/>
      <c r="M946" s="224"/>
      <c r="N946" s="224"/>
      <c r="O946" s="224"/>
      <c r="P946" s="185"/>
      <c r="Q946" s="225"/>
      <c r="R946" s="182" t="str">
        <f ca="1">IF(ISERROR($V946),"",OFFSET('Smelter Look-up'!$C$4,$V946-4,0)&amp;"")</f>
        <v/>
      </c>
      <c r="S946" s="181" t="str">
        <f t="shared" ca="1" si="11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si="118"/>
        <v>0</v>
      </c>
      <c r="AB946" s="228" t="str">
        <f t="shared" si="119"/>
        <v/>
      </c>
    </row>
    <row r="947" spans="1:28" s="227" customFormat="1" ht="20.25">
      <c r="A947" s="181"/>
      <c r="B947" s="182"/>
      <c r="C947" s="186"/>
      <c r="D947" s="230"/>
      <c r="E947" s="182"/>
      <c r="F947" s="182"/>
      <c r="G947" s="182"/>
      <c r="H947" s="183"/>
      <c r="I947" s="184"/>
      <c r="J947" s="184"/>
      <c r="K947" s="224"/>
      <c r="L947" s="224"/>
      <c r="M947" s="224"/>
      <c r="N947" s="224"/>
      <c r="O947" s="224"/>
      <c r="P947" s="185"/>
      <c r="Q947" s="225"/>
      <c r="R947" s="182" t="str">
        <f ca="1">IF(ISERROR($V947),"",OFFSET('Smelter Look-up'!$C$4,$V947-4,0)&amp;"")</f>
        <v/>
      </c>
      <c r="S947" s="181" t="str">
        <f t="shared" ca="1" si="11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si="118"/>
        <v>0</v>
      </c>
      <c r="AB947" s="228" t="str">
        <f t="shared" si="119"/>
        <v/>
      </c>
    </row>
    <row r="948" spans="1:28" s="227" customFormat="1" ht="20.25">
      <c r="A948" s="181"/>
      <c r="B948" s="182"/>
      <c r="C948" s="186"/>
      <c r="D948" s="230"/>
      <c r="E948" s="182"/>
      <c r="F948" s="182"/>
      <c r="G948" s="182"/>
      <c r="H948" s="183"/>
      <c r="I948" s="184"/>
      <c r="J948" s="184"/>
      <c r="K948" s="224"/>
      <c r="L948" s="224"/>
      <c r="M948" s="224"/>
      <c r="N948" s="224"/>
      <c r="O948" s="224"/>
      <c r="P948" s="185"/>
      <c r="Q948" s="225"/>
      <c r="R948" s="182" t="str">
        <f ca="1">IF(ISERROR($V948),"",OFFSET('Smelter Look-up'!$C$4,$V948-4,0)&amp;"")</f>
        <v/>
      </c>
      <c r="S948" s="181" t="str">
        <f t="shared" ca="1" si="11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si="118"/>
        <v>0</v>
      </c>
      <c r="AB948" s="228" t="str">
        <f t="shared" si="119"/>
        <v/>
      </c>
    </row>
    <row r="949" spans="1:28" s="227" customFormat="1" ht="20.25">
      <c r="A949" s="181"/>
      <c r="B949" s="182"/>
      <c r="C949" s="186"/>
      <c r="D949" s="230"/>
      <c r="E949" s="182"/>
      <c r="F949" s="182"/>
      <c r="G949" s="182"/>
      <c r="H949" s="183"/>
      <c r="I949" s="184"/>
      <c r="J949" s="184"/>
      <c r="K949" s="224"/>
      <c r="L949" s="224"/>
      <c r="M949" s="224"/>
      <c r="N949" s="224"/>
      <c r="O949" s="224"/>
      <c r="P949" s="185"/>
      <c r="Q949" s="225"/>
      <c r="R949" s="182" t="str">
        <f ca="1">IF(ISERROR($V949),"",OFFSET('Smelter Look-up'!$C$4,$V949-4,0)&amp;"")</f>
        <v/>
      </c>
      <c r="S949" s="181" t="str">
        <f t="shared" ca="1" si="11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si="118"/>
        <v>0</v>
      </c>
      <c r="AB949" s="228" t="str">
        <f t="shared" si="119"/>
        <v/>
      </c>
    </row>
    <row r="950" spans="1:28" s="227" customFormat="1" ht="20.25">
      <c r="A950" s="181"/>
      <c r="B950" s="182"/>
      <c r="C950" s="186"/>
      <c r="D950" s="230"/>
      <c r="E950" s="182"/>
      <c r="F950" s="182"/>
      <c r="G950" s="182"/>
      <c r="H950" s="183"/>
      <c r="I950" s="184"/>
      <c r="J950" s="184"/>
      <c r="K950" s="224"/>
      <c r="L950" s="224"/>
      <c r="M950" s="224"/>
      <c r="N950" s="224"/>
      <c r="O950" s="224"/>
      <c r="P950" s="185"/>
      <c r="Q950" s="225"/>
      <c r="R950" s="182" t="str">
        <f ca="1">IF(ISERROR($V950),"",OFFSET('Smelter Look-up'!$C$4,$V950-4,0)&amp;"")</f>
        <v/>
      </c>
      <c r="S950" s="181" t="str">
        <f t="shared" ca="1" si="11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si="118"/>
        <v>0</v>
      </c>
      <c r="AB950" s="228" t="str">
        <f t="shared" si="119"/>
        <v/>
      </c>
    </row>
    <row r="951" spans="1:28" s="227" customFormat="1" ht="20.25">
      <c r="A951" s="181"/>
      <c r="B951" s="182"/>
      <c r="C951" s="186"/>
      <c r="D951" s="230"/>
      <c r="E951" s="182"/>
      <c r="F951" s="182"/>
      <c r="G951" s="182"/>
      <c r="H951" s="183"/>
      <c r="I951" s="184"/>
      <c r="J951" s="184"/>
      <c r="K951" s="224"/>
      <c r="L951" s="224"/>
      <c r="M951" s="224"/>
      <c r="N951" s="224"/>
      <c r="O951" s="224"/>
      <c r="P951" s="185"/>
      <c r="Q951" s="225"/>
      <c r="R951" s="182" t="str">
        <f ca="1">IF(ISERROR($V951),"",OFFSET('Smelter Look-up'!$C$4,$V951-4,0)&amp;"")</f>
        <v/>
      </c>
      <c r="S951" s="181" t="str">
        <f t="shared" ca="1" si="11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si="118"/>
        <v>0</v>
      </c>
      <c r="AB951" s="228" t="str">
        <f t="shared" si="119"/>
        <v/>
      </c>
    </row>
    <row r="952" spans="1:28" s="227" customFormat="1" ht="20.25">
      <c r="A952" s="181"/>
      <c r="B952" s="182"/>
      <c r="C952" s="186"/>
      <c r="D952" s="230"/>
      <c r="E952" s="182"/>
      <c r="F952" s="182"/>
      <c r="G952" s="182"/>
      <c r="H952" s="183"/>
      <c r="I952" s="184"/>
      <c r="J952" s="184"/>
      <c r="K952" s="224"/>
      <c r="L952" s="224"/>
      <c r="M952" s="224"/>
      <c r="N952" s="224"/>
      <c r="O952" s="224"/>
      <c r="P952" s="185"/>
      <c r="Q952" s="225"/>
      <c r="R952" s="182" t="str">
        <f ca="1">IF(ISERROR($V952),"",OFFSET('Smelter Look-up'!$C$4,$V952-4,0)&amp;"")</f>
        <v/>
      </c>
      <c r="S952" s="181" t="str">
        <f t="shared" ca="1" si="11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si="118"/>
        <v>0</v>
      </c>
      <c r="AB952" s="228" t="str">
        <f t="shared" si="119"/>
        <v/>
      </c>
    </row>
    <row r="953" spans="1:28" s="227" customFormat="1" ht="20.25">
      <c r="A953" s="181"/>
      <c r="B953" s="182"/>
      <c r="C953" s="186"/>
      <c r="D953" s="230"/>
      <c r="E953" s="182"/>
      <c r="F953" s="182"/>
      <c r="G953" s="182"/>
      <c r="H953" s="183"/>
      <c r="I953" s="184"/>
      <c r="J953" s="184"/>
      <c r="K953" s="224"/>
      <c r="L953" s="224"/>
      <c r="M953" s="224"/>
      <c r="N953" s="224"/>
      <c r="O953" s="224"/>
      <c r="P953" s="185"/>
      <c r="Q953" s="225"/>
      <c r="R953" s="182" t="str">
        <f ca="1">IF(ISERROR($V953),"",OFFSET('Smelter Look-up'!$C$4,$V953-4,0)&amp;"")</f>
        <v/>
      </c>
      <c r="S953" s="181" t="str">
        <f t="shared" ca="1" si="11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si="118"/>
        <v>0</v>
      </c>
      <c r="AB953" s="228" t="str">
        <f t="shared" si="119"/>
        <v/>
      </c>
    </row>
    <row r="954" spans="1:28" s="227" customFormat="1" ht="20.25">
      <c r="A954" s="181"/>
      <c r="B954" s="182"/>
      <c r="C954" s="186"/>
      <c r="D954" s="230"/>
      <c r="E954" s="182"/>
      <c r="F954" s="182"/>
      <c r="G954" s="182"/>
      <c r="H954" s="183"/>
      <c r="I954" s="184"/>
      <c r="J954" s="184"/>
      <c r="K954" s="224"/>
      <c r="L954" s="224"/>
      <c r="M954" s="224"/>
      <c r="N954" s="224"/>
      <c r="O954" s="224"/>
      <c r="P954" s="185"/>
      <c r="Q954" s="225"/>
      <c r="R954" s="182" t="str">
        <f ca="1">IF(ISERROR($V954),"",OFFSET('Smelter Look-up'!$C$4,$V954-4,0)&amp;"")</f>
        <v/>
      </c>
      <c r="S954" s="181" t="str">
        <f t="shared" ca="1" si="11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si="118"/>
        <v>0</v>
      </c>
      <c r="AB954" s="228" t="str">
        <f t="shared" si="119"/>
        <v/>
      </c>
    </row>
    <row r="955" spans="1:28" s="227" customFormat="1" ht="20.25">
      <c r="A955" s="181"/>
      <c r="B955" s="182"/>
      <c r="C955" s="186"/>
      <c r="D955" s="230"/>
      <c r="E955" s="182"/>
      <c r="F955" s="182"/>
      <c r="G955" s="182"/>
      <c r="H955" s="183"/>
      <c r="I955" s="184"/>
      <c r="J955" s="184"/>
      <c r="K955" s="224"/>
      <c r="L955" s="224"/>
      <c r="M955" s="224"/>
      <c r="N955" s="224"/>
      <c r="O955" s="224"/>
      <c r="P955" s="185"/>
      <c r="Q955" s="225"/>
      <c r="R955" s="182" t="str">
        <f ca="1">IF(ISERROR($V955),"",OFFSET('Smelter Look-up'!$C$4,$V955-4,0)&amp;"")</f>
        <v/>
      </c>
      <c r="S955" s="181" t="str">
        <f t="shared" ca="1" si="117"/>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si="118"/>
        <v>0</v>
      </c>
      <c r="AB955" s="228" t="str">
        <f t="shared" si="119"/>
        <v/>
      </c>
    </row>
    <row r="956" spans="1:28" s="227" customFormat="1" ht="20.25">
      <c r="A956" s="181"/>
      <c r="B956" s="182"/>
      <c r="C956" s="186"/>
      <c r="D956" s="230"/>
      <c r="E956" s="182"/>
      <c r="F956" s="182"/>
      <c r="G956" s="182"/>
      <c r="H956" s="183"/>
      <c r="I956" s="184"/>
      <c r="J956" s="184"/>
      <c r="K956" s="224"/>
      <c r="L956" s="224"/>
      <c r="M956" s="224"/>
      <c r="N956" s="224"/>
      <c r="O956" s="224"/>
      <c r="P956" s="185"/>
      <c r="Q956" s="225"/>
      <c r="R956" s="182" t="str">
        <f ca="1">IF(ISERROR($V956),"",OFFSET('Smelter Look-up'!$C$4,$V956-4,0)&amp;"")</f>
        <v/>
      </c>
      <c r="S956" s="181" t="str">
        <f t="shared" ca="1" si="117"/>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si="118"/>
        <v>0</v>
      </c>
      <c r="AB956" s="228" t="str">
        <f t="shared" si="119"/>
        <v/>
      </c>
    </row>
    <row r="957" spans="1:28" s="227" customFormat="1" ht="20.25">
      <c r="A957" s="181"/>
      <c r="B957" s="182"/>
      <c r="C957" s="186"/>
      <c r="D957" s="230"/>
      <c r="E957" s="182"/>
      <c r="F957" s="182"/>
      <c r="G957" s="182"/>
      <c r="H957" s="183"/>
      <c r="I957" s="184"/>
      <c r="J957" s="184"/>
      <c r="K957" s="224"/>
      <c r="L957" s="224"/>
      <c r="M957" s="224"/>
      <c r="N957" s="224"/>
      <c r="O957" s="224"/>
      <c r="P957" s="185"/>
      <c r="Q957" s="225"/>
      <c r="R957" s="182" t="str">
        <f ca="1">IF(ISERROR($V957),"",OFFSET('Smelter Look-up'!$C$4,$V957-4,0)&amp;"")</f>
        <v/>
      </c>
      <c r="S957" s="181" t="str">
        <f t="shared" ref="S957:S987" ca="1" si="120">IF(B957="","",IF(ISERROR(MATCH($E957,CL,0)),"Unknown",INDIRECT("'C'!$A$"&amp;MATCH($E957,CL,0)+1)))</f>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ref="X957:X987" si="121">IF(AND(C957="Smelter not listed",OR(LEN(D957)=0,LEN(E957)=0)),1,0)</f>
        <v>0</v>
      </c>
      <c r="AB957" s="228" t="str">
        <f t="shared" ref="AB957:AB987" si="122">B957&amp;C957</f>
        <v/>
      </c>
    </row>
    <row r="958" spans="1:28" s="227" customFormat="1" ht="20.25">
      <c r="A958" s="181"/>
      <c r="B958" s="182"/>
      <c r="C958" s="186"/>
      <c r="D958" s="230"/>
      <c r="E958" s="182"/>
      <c r="F958" s="182"/>
      <c r="G958" s="182"/>
      <c r="H958" s="183"/>
      <c r="I958" s="184"/>
      <c r="J958" s="184"/>
      <c r="K958" s="224"/>
      <c r="L958" s="224"/>
      <c r="M958" s="224"/>
      <c r="N958" s="224"/>
      <c r="O958" s="224"/>
      <c r="P958" s="185"/>
      <c r="Q958" s="225"/>
      <c r="R958" s="182" t="str">
        <f ca="1">IF(ISERROR($V958),"",OFFSET('Smelter Look-up'!$C$4,$V958-4,0)&amp;"")</f>
        <v/>
      </c>
      <c r="S958" s="181" t="str">
        <f t="shared" ca="1" si="12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si="121"/>
        <v>0</v>
      </c>
      <c r="AB958" s="228" t="str">
        <f t="shared" si="122"/>
        <v/>
      </c>
    </row>
    <row r="959" spans="1:28" s="227" customFormat="1" ht="20.25">
      <c r="A959" s="181"/>
      <c r="B959" s="182"/>
      <c r="C959" s="186"/>
      <c r="D959" s="230"/>
      <c r="E959" s="182"/>
      <c r="F959" s="182"/>
      <c r="G959" s="182"/>
      <c r="H959" s="183"/>
      <c r="I959" s="184"/>
      <c r="J959" s="184"/>
      <c r="K959" s="224"/>
      <c r="L959" s="224"/>
      <c r="M959" s="224"/>
      <c r="N959" s="224"/>
      <c r="O959" s="224"/>
      <c r="P959" s="185"/>
      <c r="Q959" s="225"/>
      <c r="R959" s="182" t="str">
        <f ca="1">IF(ISERROR($V959),"",OFFSET('Smelter Look-up'!$C$4,$V959-4,0)&amp;"")</f>
        <v/>
      </c>
      <c r="S959" s="181" t="str">
        <f t="shared" ca="1" si="12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si="121"/>
        <v>0</v>
      </c>
      <c r="AB959" s="228" t="str">
        <f t="shared" si="122"/>
        <v/>
      </c>
    </row>
    <row r="960" spans="1:28" s="227" customFormat="1" ht="20.25">
      <c r="A960" s="181"/>
      <c r="B960" s="182"/>
      <c r="C960" s="186"/>
      <c r="D960" s="230"/>
      <c r="E960" s="182"/>
      <c r="F960" s="182"/>
      <c r="G960" s="182"/>
      <c r="H960" s="183"/>
      <c r="I960" s="184"/>
      <c r="J960" s="184"/>
      <c r="K960" s="224"/>
      <c r="L960" s="224"/>
      <c r="M960" s="224"/>
      <c r="N960" s="224"/>
      <c r="O960" s="224"/>
      <c r="P960" s="185"/>
      <c r="Q960" s="225"/>
      <c r="R960" s="182" t="str">
        <f ca="1">IF(ISERROR($V960),"",OFFSET('Smelter Look-up'!$C$4,$V960-4,0)&amp;"")</f>
        <v/>
      </c>
      <c r="S960" s="181" t="str">
        <f t="shared" ca="1" si="12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si="121"/>
        <v>0</v>
      </c>
      <c r="AB960" s="228" t="str">
        <f t="shared" si="122"/>
        <v/>
      </c>
    </row>
    <row r="961" spans="1:28" s="227" customFormat="1" ht="20.25">
      <c r="A961" s="181"/>
      <c r="B961" s="182"/>
      <c r="C961" s="186"/>
      <c r="D961" s="230"/>
      <c r="E961" s="182"/>
      <c r="F961" s="182"/>
      <c r="G961" s="182"/>
      <c r="H961" s="183"/>
      <c r="I961" s="184"/>
      <c r="J961" s="184"/>
      <c r="K961" s="224"/>
      <c r="L961" s="224"/>
      <c r="M961" s="224"/>
      <c r="N961" s="224"/>
      <c r="O961" s="224"/>
      <c r="P961" s="185"/>
      <c r="Q961" s="225"/>
      <c r="R961" s="182" t="str">
        <f ca="1">IF(ISERROR($V961),"",OFFSET('Smelter Look-up'!$C$4,$V961-4,0)&amp;"")</f>
        <v/>
      </c>
      <c r="S961" s="181" t="str">
        <f t="shared" ca="1" si="12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si="121"/>
        <v>0</v>
      </c>
      <c r="AB961" s="228" t="str">
        <f t="shared" si="122"/>
        <v/>
      </c>
    </row>
    <row r="962" spans="1:28" s="227" customFormat="1" ht="20.25">
      <c r="A962" s="181"/>
      <c r="B962" s="182"/>
      <c r="C962" s="186"/>
      <c r="D962" s="230"/>
      <c r="E962" s="182"/>
      <c r="F962" s="182"/>
      <c r="G962" s="182"/>
      <c r="H962" s="183"/>
      <c r="I962" s="184"/>
      <c r="J962" s="184"/>
      <c r="K962" s="224"/>
      <c r="L962" s="224"/>
      <c r="M962" s="224"/>
      <c r="N962" s="224"/>
      <c r="O962" s="224"/>
      <c r="P962" s="185"/>
      <c r="Q962" s="225"/>
      <c r="R962" s="182" t="str">
        <f ca="1">IF(ISERROR($V962),"",OFFSET('Smelter Look-up'!$C$4,$V962-4,0)&amp;"")</f>
        <v/>
      </c>
      <c r="S962" s="181" t="str">
        <f t="shared" ca="1" si="12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si="121"/>
        <v>0</v>
      </c>
      <c r="AB962" s="228" t="str">
        <f t="shared" si="122"/>
        <v/>
      </c>
    </row>
    <row r="963" spans="1:28" s="227" customFormat="1" ht="20.25">
      <c r="A963" s="181"/>
      <c r="B963" s="182"/>
      <c r="C963" s="186"/>
      <c r="D963" s="230"/>
      <c r="E963" s="182"/>
      <c r="F963" s="182"/>
      <c r="G963" s="182"/>
      <c r="H963" s="183"/>
      <c r="I963" s="184"/>
      <c r="J963" s="184"/>
      <c r="K963" s="224"/>
      <c r="L963" s="224"/>
      <c r="M963" s="224"/>
      <c r="N963" s="224"/>
      <c r="O963" s="224"/>
      <c r="P963" s="185"/>
      <c r="Q963" s="225"/>
      <c r="R963" s="182" t="str">
        <f ca="1">IF(ISERROR($V963),"",OFFSET('Smelter Look-up'!$C$4,$V963-4,0)&amp;"")</f>
        <v/>
      </c>
      <c r="S963" s="181" t="str">
        <f t="shared" ca="1" si="12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si="121"/>
        <v>0</v>
      </c>
      <c r="AB963" s="228" t="str">
        <f t="shared" si="122"/>
        <v/>
      </c>
    </row>
    <row r="964" spans="1:28" s="227" customFormat="1" ht="20.25">
      <c r="A964" s="181"/>
      <c r="B964" s="182"/>
      <c r="C964" s="186"/>
      <c r="D964" s="230"/>
      <c r="E964" s="182"/>
      <c r="F964" s="182"/>
      <c r="G964" s="182"/>
      <c r="H964" s="183"/>
      <c r="I964" s="184"/>
      <c r="J964" s="184"/>
      <c r="K964" s="224"/>
      <c r="L964" s="224"/>
      <c r="M964" s="224"/>
      <c r="N964" s="224"/>
      <c r="O964" s="224"/>
      <c r="P964" s="185"/>
      <c r="Q964" s="225"/>
      <c r="R964" s="182" t="str">
        <f ca="1">IF(ISERROR($V964),"",OFFSET('Smelter Look-up'!$C$4,$V964-4,0)&amp;"")</f>
        <v/>
      </c>
      <c r="S964" s="181" t="str">
        <f t="shared" ca="1" si="12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si="121"/>
        <v>0</v>
      </c>
      <c r="AB964" s="228" t="str">
        <f t="shared" si="122"/>
        <v/>
      </c>
    </row>
    <row r="965" spans="1:28" s="227" customFormat="1" ht="20.25">
      <c r="A965" s="181"/>
      <c r="B965" s="182"/>
      <c r="C965" s="186"/>
      <c r="D965" s="230"/>
      <c r="E965" s="182"/>
      <c r="F965" s="182"/>
      <c r="G965" s="182"/>
      <c r="H965" s="183"/>
      <c r="I965" s="184"/>
      <c r="J965" s="184"/>
      <c r="K965" s="224"/>
      <c r="L965" s="224"/>
      <c r="M965" s="224"/>
      <c r="N965" s="224"/>
      <c r="O965" s="224"/>
      <c r="P965" s="185"/>
      <c r="Q965" s="225"/>
      <c r="R965" s="182" t="str">
        <f ca="1">IF(ISERROR($V965),"",OFFSET('Smelter Look-up'!$C$4,$V965-4,0)&amp;"")</f>
        <v/>
      </c>
      <c r="S965" s="181" t="str">
        <f t="shared" ca="1" si="12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si="121"/>
        <v>0</v>
      </c>
      <c r="AB965" s="228" t="str">
        <f t="shared" si="122"/>
        <v/>
      </c>
    </row>
    <row r="966" spans="1:28" s="227" customFormat="1" ht="20.25">
      <c r="A966" s="181"/>
      <c r="B966" s="182"/>
      <c r="C966" s="186"/>
      <c r="D966" s="230"/>
      <c r="E966" s="182"/>
      <c r="F966" s="182"/>
      <c r="G966" s="182"/>
      <c r="H966" s="183"/>
      <c r="I966" s="184"/>
      <c r="J966" s="184"/>
      <c r="K966" s="224"/>
      <c r="L966" s="224"/>
      <c r="M966" s="224"/>
      <c r="N966" s="224"/>
      <c r="O966" s="224"/>
      <c r="P966" s="185"/>
      <c r="Q966" s="225"/>
      <c r="R966" s="182" t="str">
        <f ca="1">IF(ISERROR($V966),"",OFFSET('Smelter Look-up'!$C$4,$V966-4,0)&amp;"")</f>
        <v/>
      </c>
      <c r="S966" s="181" t="str">
        <f t="shared" ca="1" si="12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si="121"/>
        <v>0</v>
      </c>
      <c r="AB966" s="228" t="str">
        <f t="shared" si="122"/>
        <v/>
      </c>
    </row>
    <row r="967" spans="1:28" s="227" customFormat="1" ht="20.25">
      <c r="A967" s="181"/>
      <c r="B967" s="182"/>
      <c r="C967" s="186"/>
      <c r="D967" s="230"/>
      <c r="E967" s="182"/>
      <c r="F967" s="182"/>
      <c r="G967" s="182"/>
      <c r="H967" s="183"/>
      <c r="I967" s="184"/>
      <c r="J967" s="184"/>
      <c r="K967" s="224"/>
      <c r="L967" s="224"/>
      <c r="M967" s="224"/>
      <c r="N967" s="224"/>
      <c r="O967" s="224"/>
      <c r="P967" s="185"/>
      <c r="Q967" s="225"/>
      <c r="R967" s="182" t="str">
        <f ca="1">IF(ISERROR($V967),"",OFFSET('Smelter Look-up'!$C$4,$V967-4,0)&amp;"")</f>
        <v/>
      </c>
      <c r="S967" s="181" t="str">
        <f t="shared" ca="1" si="12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si="121"/>
        <v>0</v>
      </c>
      <c r="AB967" s="228" t="str">
        <f t="shared" si="122"/>
        <v/>
      </c>
    </row>
    <row r="968" spans="1:28" s="227" customFormat="1" ht="20.25">
      <c r="A968" s="181"/>
      <c r="B968" s="182"/>
      <c r="C968" s="186"/>
      <c r="D968" s="230"/>
      <c r="E968" s="182"/>
      <c r="F968" s="182"/>
      <c r="G968" s="182"/>
      <c r="H968" s="183"/>
      <c r="I968" s="184"/>
      <c r="J968" s="184"/>
      <c r="K968" s="224"/>
      <c r="L968" s="224"/>
      <c r="M968" s="224"/>
      <c r="N968" s="224"/>
      <c r="O968" s="224"/>
      <c r="P968" s="185"/>
      <c r="Q968" s="225"/>
      <c r="R968" s="182" t="str">
        <f ca="1">IF(ISERROR($V968),"",OFFSET('Smelter Look-up'!$C$4,$V968-4,0)&amp;"")</f>
        <v/>
      </c>
      <c r="S968" s="181" t="str">
        <f t="shared" ca="1" si="12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si="121"/>
        <v>0</v>
      </c>
      <c r="AB968" s="228" t="str">
        <f t="shared" si="122"/>
        <v/>
      </c>
    </row>
    <row r="969" spans="1:28" s="227" customFormat="1" ht="20.25">
      <c r="A969" s="181"/>
      <c r="B969" s="182"/>
      <c r="C969" s="186"/>
      <c r="D969" s="230"/>
      <c r="E969" s="182"/>
      <c r="F969" s="182"/>
      <c r="G969" s="182"/>
      <c r="H969" s="183"/>
      <c r="I969" s="184"/>
      <c r="J969" s="184"/>
      <c r="K969" s="224"/>
      <c r="L969" s="224"/>
      <c r="M969" s="224"/>
      <c r="N969" s="224"/>
      <c r="O969" s="224"/>
      <c r="P969" s="185"/>
      <c r="Q969" s="225"/>
      <c r="R969" s="182" t="str">
        <f ca="1">IF(ISERROR($V969),"",OFFSET('Smelter Look-up'!$C$4,$V969-4,0)&amp;"")</f>
        <v/>
      </c>
      <c r="S969" s="181" t="str">
        <f t="shared" ca="1" si="12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si="121"/>
        <v>0</v>
      </c>
      <c r="AB969" s="228" t="str">
        <f t="shared" si="122"/>
        <v/>
      </c>
    </row>
    <row r="970" spans="1:28" s="227" customFormat="1" ht="20.25">
      <c r="A970" s="181"/>
      <c r="B970" s="182"/>
      <c r="C970" s="186"/>
      <c r="D970" s="230"/>
      <c r="E970" s="182"/>
      <c r="F970" s="182"/>
      <c r="G970" s="182"/>
      <c r="H970" s="183"/>
      <c r="I970" s="184"/>
      <c r="J970" s="184"/>
      <c r="K970" s="224"/>
      <c r="L970" s="224"/>
      <c r="M970" s="224"/>
      <c r="N970" s="224"/>
      <c r="O970" s="224"/>
      <c r="P970" s="185"/>
      <c r="Q970" s="225"/>
      <c r="R970" s="182" t="str">
        <f ca="1">IF(ISERROR($V970),"",OFFSET('Smelter Look-up'!$C$4,$V970-4,0)&amp;"")</f>
        <v/>
      </c>
      <c r="S970" s="181" t="str">
        <f t="shared" ca="1" si="12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si="121"/>
        <v>0</v>
      </c>
      <c r="AB970" s="228" t="str">
        <f t="shared" si="122"/>
        <v/>
      </c>
    </row>
    <row r="971" spans="1:28" s="227" customFormat="1" ht="20.25">
      <c r="A971" s="181"/>
      <c r="B971" s="182"/>
      <c r="C971" s="186"/>
      <c r="D971" s="230"/>
      <c r="E971" s="182"/>
      <c r="F971" s="182"/>
      <c r="G971" s="182"/>
      <c r="H971" s="183"/>
      <c r="I971" s="184"/>
      <c r="J971" s="184"/>
      <c r="K971" s="224"/>
      <c r="L971" s="224"/>
      <c r="M971" s="224"/>
      <c r="N971" s="224"/>
      <c r="O971" s="224"/>
      <c r="P971" s="185"/>
      <c r="Q971" s="225"/>
      <c r="R971" s="182" t="str">
        <f ca="1">IF(ISERROR($V971),"",OFFSET('Smelter Look-up'!$C$4,$V971-4,0)&amp;"")</f>
        <v/>
      </c>
      <c r="S971" s="181" t="str">
        <f t="shared" ca="1" si="12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si="121"/>
        <v>0</v>
      </c>
      <c r="AB971" s="228" t="str">
        <f t="shared" si="122"/>
        <v/>
      </c>
    </row>
    <row r="972" spans="1:28" s="227" customFormat="1" ht="20.25">
      <c r="A972" s="181"/>
      <c r="B972" s="182"/>
      <c r="C972" s="186"/>
      <c r="D972" s="230"/>
      <c r="E972" s="182"/>
      <c r="F972" s="182"/>
      <c r="G972" s="182"/>
      <c r="H972" s="183"/>
      <c r="I972" s="184"/>
      <c r="J972" s="184"/>
      <c r="K972" s="224"/>
      <c r="L972" s="224"/>
      <c r="M972" s="224"/>
      <c r="N972" s="224"/>
      <c r="O972" s="224"/>
      <c r="P972" s="185"/>
      <c r="Q972" s="225"/>
      <c r="R972" s="182" t="str">
        <f ca="1">IF(ISERROR($V972),"",OFFSET('Smelter Look-up'!$C$4,$V972-4,0)&amp;"")</f>
        <v/>
      </c>
      <c r="S972" s="181" t="str">
        <f t="shared" ca="1" si="12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si="121"/>
        <v>0</v>
      </c>
      <c r="AB972" s="228" t="str">
        <f t="shared" si="122"/>
        <v/>
      </c>
    </row>
    <row r="973" spans="1:28" s="227" customFormat="1" ht="20.25">
      <c r="A973" s="181"/>
      <c r="B973" s="182"/>
      <c r="C973" s="186"/>
      <c r="D973" s="230"/>
      <c r="E973" s="182"/>
      <c r="F973" s="182"/>
      <c r="G973" s="182"/>
      <c r="H973" s="183"/>
      <c r="I973" s="184"/>
      <c r="J973" s="184"/>
      <c r="K973" s="224"/>
      <c r="L973" s="224"/>
      <c r="M973" s="224"/>
      <c r="N973" s="224"/>
      <c r="O973" s="224"/>
      <c r="P973" s="185"/>
      <c r="Q973" s="225"/>
      <c r="R973" s="182" t="str">
        <f ca="1">IF(ISERROR($V973),"",OFFSET('Smelter Look-up'!$C$4,$V973-4,0)&amp;"")</f>
        <v/>
      </c>
      <c r="S973" s="181" t="str">
        <f t="shared" ca="1" si="12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si="121"/>
        <v>0</v>
      </c>
      <c r="AB973" s="228" t="str">
        <f t="shared" si="122"/>
        <v/>
      </c>
    </row>
    <row r="974" spans="1:28" s="227" customFormat="1" ht="20.25">
      <c r="A974" s="181"/>
      <c r="B974" s="182"/>
      <c r="C974" s="186"/>
      <c r="D974" s="230"/>
      <c r="E974" s="182"/>
      <c r="F974" s="182"/>
      <c r="G974" s="182"/>
      <c r="H974" s="183"/>
      <c r="I974" s="184"/>
      <c r="J974" s="184"/>
      <c r="K974" s="224"/>
      <c r="L974" s="224"/>
      <c r="M974" s="224"/>
      <c r="N974" s="224"/>
      <c r="O974" s="224"/>
      <c r="P974" s="185"/>
      <c r="Q974" s="225"/>
      <c r="R974" s="182" t="str">
        <f ca="1">IF(ISERROR($V974),"",OFFSET('Smelter Look-up'!$C$4,$V974-4,0)&amp;"")</f>
        <v/>
      </c>
      <c r="S974" s="181" t="str">
        <f t="shared" ca="1" si="12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si="121"/>
        <v>0</v>
      </c>
      <c r="AB974" s="228" t="str">
        <f t="shared" si="122"/>
        <v/>
      </c>
    </row>
    <row r="975" spans="1:28" s="227" customFormat="1" ht="20.25">
      <c r="A975" s="181"/>
      <c r="B975" s="182"/>
      <c r="C975" s="186"/>
      <c r="D975" s="230"/>
      <c r="E975" s="182"/>
      <c r="F975" s="182"/>
      <c r="G975" s="182"/>
      <c r="H975" s="183"/>
      <c r="I975" s="184"/>
      <c r="J975" s="184"/>
      <c r="K975" s="224"/>
      <c r="L975" s="224"/>
      <c r="M975" s="224"/>
      <c r="N975" s="224"/>
      <c r="O975" s="224"/>
      <c r="P975" s="185"/>
      <c r="Q975" s="225"/>
      <c r="R975" s="182" t="str">
        <f ca="1">IF(ISERROR($V975),"",OFFSET('Smelter Look-up'!$C$4,$V975-4,0)&amp;"")</f>
        <v/>
      </c>
      <c r="S975" s="181" t="str">
        <f t="shared" ca="1" si="12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si="121"/>
        <v>0</v>
      </c>
      <c r="AB975" s="228" t="str">
        <f t="shared" si="122"/>
        <v/>
      </c>
    </row>
    <row r="976" spans="1:28" s="227" customFormat="1" ht="20.25">
      <c r="A976" s="181"/>
      <c r="B976" s="182"/>
      <c r="C976" s="186"/>
      <c r="D976" s="230"/>
      <c r="E976" s="182"/>
      <c r="F976" s="182"/>
      <c r="G976" s="182"/>
      <c r="H976" s="183"/>
      <c r="I976" s="184"/>
      <c r="J976" s="184"/>
      <c r="K976" s="224"/>
      <c r="L976" s="224"/>
      <c r="M976" s="224"/>
      <c r="N976" s="224"/>
      <c r="O976" s="224"/>
      <c r="P976" s="185"/>
      <c r="Q976" s="225"/>
      <c r="R976" s="182" t="str">
        <f ca="1">IF(ISERROR($V976),"",OFFSET('Smelter Look-up'!$C$4,$V976-4,0)&amp;"")</f>
        <v/>
      </c>
      <c r="S976" s="181" t="str">
        <f t="shared" ca="1" si="12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si="121"/>
        <v>0</v>
      </c>
      <c r="AB976" s="228" t="str">
        <f t="shared" si="122"/>
        <v/>
      </c>
    </row>
    <row r="977" spans="1:28" s="227" customFormat="1" ht="20.25">
      <c r="A977" s="181"/>
      <c r="B977" s="182"/>
      <c r="C977" s="186"/>
      <c r="D977" s="230"/>
      <c r="E977" s="182"/>
      <c r="F977" s="182"/>
      <c r="G977" s="182"/>
      <c r="H977" s="183"/>
      <c r="I977" s="184"/>
      <c r="J977" s="184"/>
      <c r="K977" s="224"/>
      <c r="L977" s="224"/>
      <c r="M977" s="224"/>
      <c r="N977" s="224"/>
      <c r="O977" s="224"/>
      <c r="P977" s="185"/>
      <c r="Q977" s="225"/>
      <c r="R977" s="182" t="str">
        <f ca="1">IF(ISERROR($V977),"",OFFSET('Smelter Look-up'!$C$4,$V977-4,0)&amp;"")</f>
        <v/>
      </c>
      <c r="S977" s="181" t="str">
        <f t="shared" ca="1" si="12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si="121"/>
        <v>0</v>
      </c>
      <c r="AB977" s="228" t="str">
        <f t="shared" si="122"/>
        <v/>
      </c>
    </row>
    <row r="978" spans="1:28" s="227" customFormat="1" ht="20.25">
      <c r="A978" s="181"/>
      <c r="B978" s="182"/>
      <c r="C978" s="186"/>
      <c r="D978" s="230"/>
      <c r="E978" s="182"/>
      <c r="F978" s="182"/>
      <c r="G978" s="182"/>
      <c r="H978" s="183"/>
      <c r="I978" s="184"/>
      <c r="J978" s="184"/>
      <c r="K978" s="224"/>
      <c r="L978" s="224"/>
      <c r="M978" s="224"/>
      <c r="N978" s="224"/>
      <c r="O978" s="224"/>
      <c r="P978" s="185"/>
      <c r="Q978" s="225"/>
      <c r="R978" s="182" t="str">
        <f ca="1">IF(ISERROR($V978),"",OFFSET('Smelter Look-up'!$C$4,$V978-4,0)&amp;"")</f>
        <v/>
      </c>
      <c r="S978" s="181" t="str">
        <f t="shared" ca="1" si="12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si="121"/>
        <v>0</v>
      </c>
      <c r="AB978" s="228" t="str">
        <f t="shared" si="122"/>
        <v/>
      </c>
    </row>
    <row r="979" spans="1:28" s="227" customFormat="1" ht="20.25">
      <c r="A979" s="181"/>
      <c r="B979" s="182"/>
      <c r="C979" s="186"/>
      <c r="D979" s="230"/>
      <c r="E979" s="182"/>
      <c r="F979" s="182"/>
      <c r="G979" s="182"/>
      <c r="H979" s="183"/>
      <c r="I979" s="184"/>
      <c r="J979" s="184"/>
      <c r="K979" s="224"/>
      <c r="L979" s="224"/>
      <c r="M979" s="224"/>
      <c r="N979" s="224"/>
      <c r="O979" s="224"/>
      <c r="P979" s="185"/>
      <c r="Q979" s="225"/>
      <c r="R979" s="182" t="str">
        <f ca="1">IF(ISERROR($V979),"",OFFSET('Smelter Look-up'!$C$4,$V979-4,0)&amp;"")</f>
        <v/>
      </c>
      <c r="S979" s="181" t="str">
        <f t="shared" ca="1" si="12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si="121"/>
        <v>0</v>
      </c>
      <c r="AB979" s="228" t="str">
        <f t="shared" si="122"/>
        <v/>
      </c>
    </row>
    <row r="980" spans="1:28" s="227" customFormat="1" ht="20.25">
      <c r="A980" s="181"/>
      <c r="B980" s="182"/>
      <c r="C980" s="186"/>
      <c r="D980" s="230"/>
      <c r="E980" s="182"/>
      <c r="F980" s="182"/>
      <c r="G980" s="182"/>
      <c r="H980" s="183"/>
      <c r="I980" s="184"/>
      <c r="J980" s="184"/>
      <c r="K980" s="224"/>
      <c r="L980" s="224"/>
      <c r="M980" s="224"/>
      <c r="N980" s="224"/>
      <c r="O980" s="224"/>
      <c r="P980" s="185"/>
      <c r="Q980" s="225"/>
      <c r="R980" s="182" t="str">
        <f ca="1">IF(ISERROR($V980),"",OFFSET('Smelter Look-up'!$C$4,$V980-4,0)&amp;"")</f>
        <v/>
      </c>
      <c r="S980" s="181" t="str">
        <f t="shared" ca="1" si="12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si="121"/>
        <v>0</v>
      </c>
      <c r="AB980" s="228" t="str">
        <f t="shared" si="122"/>
        <v/>
      </c>
    </row>
    <row r="981" spans="1:28" s="227" customFormat="1" ht="20.25">
      <c r="A981" s="181"/>
      <c r="B981" s="182"/>
      <c r="C981" s="186"/>
      <c r="D981" s="230"/>
      <c r="E981" s="182"/>
      <c r="F981" s="182"/>
      <c r="G981" s="182"/>
      <c r="H981" s="183"/>
      <c r="I981" s="184"/>
      <c r="J981" s="184"/>
      <c r="K981" s="224"/>
      <c r="L981" s="224"/>
      <c r="M981" s="224"/>
      <c r="N981" s="224"/>
      <c r="O981" s="224"/>
      <c r="P981" s="185"/>
      <c r="Q981" s="225"/>
      <c r="R981" s="182" t="str">
        <f ca="1">IF(ISERROR($V981),"",OFFSET('Smelter Look-up'!$C$4,$V981-4,0)&amp;"")</f>
        <v/>
      </c>
      <c r="S981" s="181" t="str">
        <f t="shared" ca="1" si="12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si="121"/>
        <v>0</v>
      </c>
      <c r="AB981" s="228" t="str">
        <f t="shared" si="122"/>
        <v/>
      </c>
    </row>
    <row r="982" spans="1:28" s="227" customFormat="1" ht="20.25">
      <c r="A982" s="181"/>
      <c r="B982" s="182"/>
      <c r="C982" s="186"/>
      <c r="D982" s="230"/>
      <c r="E982" s="182"/>
      <c r="F982" s="182"/>
      <c r="G982" s="182"/>
      <c r="H982" s="183"/>
      <c r="I982" s="184"/>
      <c r="J982" s="184"/>
      <c r="K982" s="224"/>
      <c r="L982" s="224"/>
      <c r="M982" s="224"/>
      <c r="N982" s="224"/>
      <c r="O982" s="224"/>
      <c r="P982" s="185"/>
      <c r="Q982" s="225"/>
      <c r="R982" s="182" t="str">
        <f ca="1">IF(ISERROR($V982),"",OFFSET('Smelter Look-up'!$C$4,$V982-4,0)&amp;"")</f>
        <v/>
      </c>
      <c r="S982" s="181" t="str">
        <f t="shared" ca="1" si="12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si="121"/>
        <v>0</v>
      </c>
      <c r="AB982" s="228" t="str">
        <f t="shared" si="122"/>
        <v/>
      </c>
    </row>
    <row r="983" spans="1:28" s="227" customFormat="1" ht="20.25">
      <c r="A983" s="181"/>
      <c r="B983" s="182"/>
      <c r="C983" s="186"/>
      <c r="D983" s="230"/>
      <c r="E983" s="182"/>
      <c r="F983" s="182"/>
      <c r="G983" s="182"/>
      <c r="H983" s="183"/>
      <c r="I983" s="184"/>
      <c r="J983" s="184"/>
      <c r="K983" s="224"/>
      <c r="L983" s="224"/>
      <c r="M983" s="224"/>
      <c r="N983" s="224"/>
      <c r="O983" s="224"/>
      <c r="P983" s="185"/>
      <c r="Q983" s="225"/>
      <c r="R983" s="182" t="str">
        <f ca="1">IF(ISERROR($V983),"",OFFSET('Smelter Look-up'!$C$4,$V983-4,0)&amp;"")</f>
        <v/>
      </c>
      <c r="S983" s="181" t="str">
        <f t="shared" ca="1" si="12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si="121"/>
        <v>0</v>
      </c>
      <c r="AB983" s="228" t="str">
        <f t="shared" si="122"/>
        <v/>
      </c>
    </row>
    <row r="984" spans="1:28" s="227" customFormat="1" ht="20.25">
      <c r="A984" s="181"/>
      <c r="B984" s="182"/>
      <c r="C984" s="186"/>
      <c r="D984" s="230"/>
      <c r="E984" s="182"/>
      <c r="F984" s="182"/>
      <c r="G984" s="182"/>
      <c r="H984" s="183"/>
      <c r="I984" s="184"/>
      <c r="J984" s="184"/>
      <c r="K984" s="224"/>
      <c r="L984" s="224"/>
      <c r="M984" s="224"/>
      <c r="N984" s="224"/>
      <c r="O984" s="224"/>
      <c r="P984" s="185"/>
      <c r="Q984" s="225"/>
      <c r="R984" s="182" t="str">
        <f ca="1">IF(ISERROR($V984),"",OFFSET('Smelter Look-up'!$C$4,$V984-4,0)&amp;"")</f>
        <v/>
      </c>
      <c r="S984" s="181" t="str">
        <f t="shared" ca="1" si="12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si="121"/>
        <v>0</v>
      </c>
      <c r="AB984" s="228" t="str">
        <f t="shared" si="122"/>
        <v/>
      </c>
    </row>
    <row r="985" spans="1:28" s="227" customFormat="1" ht="20.25">
      <c r="A985" s="181"/>
      <c r="B985" s="182"/>
      <c r="C985" s="186"/>
      <c r="D985" s="230"/>
      <c r="E985" s="182"/>
      <c r="F985" s="182"/>
      <c r="G985" s="182"/>
      <c r="H985" s="183"/>
      <c r="I985" s="184"/>
      <c r="J985" s="184"/>
      <c r="K985" s="224"/>
      <c r="L985" s="224"/>
      <c r="M985" s="224"/>
      <c r="N985" s="224"/>
      <c r="O985" s="224"/>
      <c r="P985" s="185"/>
      <c r="Q985" s="225"/>
      <c r="R985" s="182" t="str">
        <f ca="1">IF(ISERROR($V985),"",OFFSET('Smelter Look-up'!$C$4,$V985-4,0)&amp;"")</f>
        <v/>
      </c>
      <c r="S985" s="181" t="str">
        <f t="shared" ca="1" si="12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si="121"/>
        <v>0</v>
      </c>
      <c r="AB985" s="228" t="str">
        <f t="shared" si="122"/>
        <v/>
      </c>
    </row>
    <row r="986" spans="1:28" s="227" customFormat="1" ht="20.25">
      <c r="A986" s="181"/>
      <c r="B986" s="182"/>
      <c r="C986" s="186"/>
      <c r="D986" s="230"/>
      <c r="E986" s="182"/>
      <c r="F986" s="182"/>
      <c r="G986" s="182"/>
      <c r="H986" s="183"/>
      <c r="I986" s="184"/>
      <c r="J986" s="184"/>
      <c r="K986" s="224"/>
      <c r="L986" s="224"/>
      <c r="M986" s="224"/>
      <c r="N986" s="224"/>
      <c r="O986" s="224"/>
      <c r="P986" s="185"/>
      <c r="Q986" s="225"/>
      <c r="R986" s="182" t="str">
        <f ca="1">IF(ISERROR($V986),"",OFFSET('Smelter Look-up'!$C$4,$V986-4,0)&amp;"")</f>
        <v/>
      </c>
      <c r="S986" s="181" t="str">
        <f t="shared" ca="1" si="12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si="121"/>
        <v>0</v>
      </c>
      <c r="AB986" s="228" t="str">
        <f t="shared" si="122"/>
        <v/>
      </c>
    </row>
    <row r="987" spans="1:28" s="227" customFormat="1" ht="20.25">
      <c r="A987" s="181"/>
      <c r="B987" s="182"/>
      <c r="C987" s="186"/>
      <c r="D987" s="230"/>
      <c r="E987" s="182"/>
      <c r="F987" s="182"/>
      <c r="G987" s="182"/>
      <c r="H987" s="183"/>
      <c r="I987" s="184"/>
      <c r="J987" s="184"/>
      <c r="K987" s="224"/>
      <c r="L987" s="224"/>
      <c r="M987" s="224"/>
      <c r="N987" s="224"/>
      <c r="O987" s="224"/>
      <c r="P987" s="185"/>
      <c r="Q987" s="225"/>
      <c r="R987" s="182" t="str">
        <f ca="1">IF(ISERROR($V987),"",OFFSET('Smelter Look-up'!$C$4,$V987-4,0)&amp;"")</f>
        <v/>
      </c>
      <c r="S987" s="181" t="str">
        <f t="shared" ca="1" si="12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si="121"/>
        <v>0</v>
      </c>
      <c r="AB987" s="228" t="str">
        <f t="shared" si="122"/>
        <v/>
      </c>
    </row>
    <row r="988" spans="1:28" s="227" customFormat="1" ht="20.25">
      <c r="A988" s="181"/>
      <c r="B988" s="182"/>
      <c r="C988" s="186"/>
      <c r="D988" s="230"/>
      <c r="E988" s="182"/>
      <c r="F988" s="182"/>
      <c r="G988" s="182"/>
      <c r="H988" s="183"/>
      <c r="I988" s="184"/>
      <c r="J988" s="184"/>
      <c r="K988" s="224"/>
      <c r="L988" s="224"/>
      <c r="M988" s="224"/>
      <c r="N988" s="224"/>
      <c r="O988" s="224"/>
      <c r="P988" s="185"/>
      <c r="Q988" s="225"/>
      <c r="R988" s="182" t="str">
        <f ca="1">IF(ISERROR($V988),"",OFFSET('Smelter Look-up'!$C$4,$V988-4,0)&amp;"")</f>
        <v/>
      </c>
      <c r="S988" s="181" t="str">
        <f t="shared" ref="S988" ca="1" si="12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 si="124">IF(AND(C988="Smelter not listed",OR(LEN(D988)=0,LEN(E988)=0)),1,0)</f>
        <v>0</v>
      </c>
      <c r="AB988" s="228" t="str">
        <f t="shared" ref="AB988" si="125">B988&amp;C988</f>
        <v/>
      </c>
    </row>
    <row r="989" spans="1:28" s="227" customFormat="1" ht="20.25">
      <c r="A989" s="181"/>
      <c r="B989" s="182"/>
      <c r="C989" s="186"/>
      <c r="D989" s="230"/>
      <c r="E989" s="182"/>
      <c r="F989" s="182"/>
      <c r="G989" s="182"/>
      <c r="H989" s="183"/>
      <c r="I989" s="184"/>
      <c r="J989" s="184"/>
      <c r="K989" s="224"/>
      <c r="L989" s="224"/>
      <c r="M989" s="224"/>
      <c r="N989" s="224"/>
      <c r="O989" s="224"/>
      <c r="P989" s="185"/>
      <c r="Q989" s="225"/>
      <c r="R989" s="182" t="str">
        <f ca="1">IF(ISERROR($V989),"",OFFSET('Smelter Look-up'!$C$4,$V989-4,0)&amp;"")</f>
        <v/>
      </c>
      <c r="S989" s="181" t="str">
        <f t="shared" ref="S989:S1020" ca="1" si="126">IF(B989="","",IF(ISERROR(MATCH($E989,CL,0)),"Unknown",INDIRECT("'C'!$A$"&amp;MATCH($E989,CL,0)+1)))</f>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ref="X989:X1020" si="127">IF(AND(C989="Smelter not listed",OR(LEN(D989)=0,LEN(E989)=0)),1,0)</f>
        <v>0</v>
      </c>
      <c r="AB989" s="228" t="str">
        <f t="shared" ref="AB989:AB1020" si="128">B989&amp;C989</f>
        <v/>
      </c>
    </row>
    <row r="990" spans="1:28" s="227" customFormat="1" ht="20.25">
      <c r="A990" s="181"/>
      <c r="B990" s="182"/>
      <c r="C990" s="186"/>
      <c r="D990" s="230"/>
      <c r="E990" s="182"/>
      <c r="F990" s="182"/>
      <c r="G990" s="182"/>
      <c r="H990" s="183"/>
      <c r="I990" s="184"/>
      <c r="J990" s="184"/>
      <c r="K990" s="224"/>
      <c r="L990" s="224"/>
      <c r="M990" s="224"/>
      <c r="N990" s="224"/>
      <c r="O990" s="224"/>
      <c r="P990" s="185"/>
      <c r="Q990" s="225"/>
      <c r="R990" s="182" t="str">
        <f ca="1">IF(ISERROR($V990),"",OFFSET('Smelter Look-up'!$C$4,$V990-4,0)&amp;"")</f>
        <v/>
      </c>
      <c r="S990" s="181" t="str">
        <f t="shared" ca="1" si="126"/>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si="127"/>
        <v>0</v>
      </c>
      <c r="AB990" s="228" t="str">
        <f t="shared" si="128"/>
        <v/>
      </c>
    </row>
    <row r="991" spans="1:28" s="227" customFormat="1" ht="20.25">
      <c r="A991" s="181"/>
      <c r="B991" s="182"/>
      <c r="C991" s="186"/>
      <c r="D991" s="230"/>
      <c r="E991" s="182"/>
      <c r="F991" s="182"/>
      <c r="G991" s="182"/>
      <c r="H991" s="183"/>
      <c r="I991" s="184"/>
      <c r="J991" s="184"/>
      <c r="K991" s="224"/>
      <c r="L991" s="224"/>
      <c r="M991" s="224"/>
      <c r="N991" s="224"/>
      <c r="O991" s="224"/>
      <c r="P991" s="185"/>
      <c r="Q991" s="225"/>
      <c r="R991" s="182" t="str">
        <f ca="1">IF(ISERROR($V991),"",OFFSET('Smelter Look-up'!$C$4,$V991-4,0)&amp;"")</f>
        <v/>
      </c>
      <c r="S991" s="181" t="str">
        <f t="shared" ca="1" si="126"/>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si="127"/>
        <v>0</v>
      </c>
      <c r="AB991" s="228" t="str">
        <f t="shared" si="128"/>
        <v/>
      </c>
    </row>
    <row r="992" spans="1:28" s="227" customFormat="1" ht="20.25">
      <c r="A992" s="181"/>
      <c r="B992" s="182"/>
      <c r="C992" s="186"/>
      <c r="D992" s="230"/>
      <c r="E992" s="182"/>
      <c r="F992" s="182"/>
      <c r="G992" s="182"/>
      <c r="H992" s="183"/>
      <c r="I992" s="184"/>
      <c r="J992" s="184"/>
      <c r="K992" s="224"/>
      <c r="L992" s="224"/>
      <c r="M992" s="224"/>
      <c r="N992" s="224"/>
      <c r="O992" s="224"/>
      <c r="P992" s="185"/>
      <c r="Q992" s="225"/>
      <c r="R992" s="182" t="str">
        <f ca="1">IF(ISERROR($V992),"",OFFSET('Smelter Look-up'!$C$4,$V992-4,0)&amp;"")</f>
        <v/>
      </c>
      <c r="S992" s="181" t="str">
        <f t="shared" ca="1" si="126"/>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si="127"/>
        <v>0</v>
      </c>
      <c r="AB992" s="228" t="str">
        <f t="shared" si="128"/>
        <v/>
      </c>
    </row>
    <row r="993" spans="1:28" s="227" customFormat="1" ht="20.25">
      <c r="A993" s="181"/>
      <c r="B993" s="182"/>
      <c r="C993" s="186"/>
      <c r="D993" s="230"/>
      <c r="E993" s="182"/>
      <c r="F993" s="182"/>
      <c r="G993" s="182"/>
      <c r="H993" s="183"/>
      <c r="I993" s="184"/>
      <c r="J993" s="184"/>
      <c r="K993" s="224"/>
      <c r="L993" s="224"/>
      <c r="M993" s="224"/>
      <c r="N993" s="224"/>
      <c r="O993" s="224"/>
      <c r="P993" s="185"/>
      <c r="Q993" s="225"/>
      <c r="R993" s="182" t="str">
        <f ca="1">IF(ISERROR($V993),"",OFFSET('Smelter Look-up'!$C$4,$V993-4,0)&amp;"")</f>
        <v/>
      </c>
      <c r="S993" s="181" t="str">
        <f t="shared" ca="1" si="126"/>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si="127"/>
        <v>0</v>
      </c>
      <c r="AB993" s="228" t="str">
        <f t="shared" si="128"/>
        <v/>
      </c>
    </row>
    <row r="994" spans="1:28" s="227" customFormat="1" ht="20.25">
      <c r="A994" s="181"/>
      <c r="B994" s="182"/>
      <c r="C994" s="186"/>
      <c r="D994" s="230"/>
      <c r="E994" s="182"/>
      <c r="F994" s="182"/>
      <c r="G994" s="182"/>
      <c r="H994" s="183"/>
      <c r="I994" s="184"/>
      <c r="J994" s="184"/>
      <c r="K994" s="224"/>
      <c r="L994" s="224"/>
      <c r="M994" s="224"/>
      <c r="N994" s="224"/>
      <c r="O994" s="224"/>
      <c r="P994" s="185"/>
      <c r="Q994" s="225"/>
      <c r="R994" s="182" t="str">
        <f ca="1">IF(ISERROR($V994),"",OFFSET('Smelter Look-up'!$C$4,$V994-4,0)&amp;"")</f>
        <v/>
      </c>
      <c r="S994" s="181" t="str">
        <f t="shared" ca="1" si="126"/>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si="127"/>
        <v>0</v>
      </c>
      <c r="AB994" s="228" t="str">
        <f t="shared" si="128"/>
        <v/>
      </c>
    </row>
    <row r="995" spans="1:28" s="227" customFormat="1" ht="20.25">
      <c r="A995" s="181"/>
      <c r="B995" s="182"/>
      <c r="C995" s="186"/>
      <c r="D995" s="230"/>
      <c r="E995" s="182"/>
      <c r="F995" s="182"/>
      <c r="G995" s="182"/>
      <c r="H995" s="183"/>
      <c r="I995" s="184"/>
      <c r="J995" s="184"/>
      <c r="K995" s="224"/>
      <c r="L995" s="224"/>
      <c r="M995" s="224"/>
      <c r="N995" s="224"/>
      <c r="O995" s="224"/>
      <c r="P995" s="185"/>
      <c r="Q995" s="225"/>
      <c r="R995" s="182" t="str">
        <f ca="1">IF(ISERROR($V995),"",OFFSET('Smelter Look-up'!$C$4,$V995-4,0)&amp;"")</f>
        <v/>
      </c>
      <c r="S995" s="181" t="str">
        <f t="shared" ca="1" si="126"/>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si="127"/>
        <v>0</v>
      </c>
      <c r="AB995" s="228" t="str">
        <f t="shared" si="128"/>
        <v/>
      </c>
    </row>
    <row r="996" spans="1:28" s="227" customFormat="1" ht="20.25">
      <c r="A996" s="181"/>
      <c r="B996" s="182"/>
      <c r="C996" s="186"/>
      <c r="D996" s="230"/>
      <c r="E996" s="182"/>
      <c r="F996" s="182"/>
      <c r="G996" s="182"/>
      <c r="H996" s="183"/>
      <c r="I996" s="184"/>
      <c r="J996" s="184"/>
      <c r="K996" s="224"/>
      <c r="L996" s="224"/>
      <c r="M996" s="224"/>
      <c r="N996" s="224"/>
      <c r="O996" s="224"/>
      <c r="P996" s="185"/>
      <c r="Q996" s="225"/>
      <c r="R996" s="182" t="str">
        <f ca="1">IF(ISERROR($V996),"",OFFSET('Smelter Look-up'!$C$4,$V996-4,0)&amp;"")</f>
        <v/>
      </c>
      <c r="S996" s="181" t="str">
        <f t="shared" ca="1" si="126"/>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si="127"/>
        <v>0</v>
      </c>
      <c r="AB996" s="228" t="str">
        <f t="shared" si="128"/>
        <v/>
      </c>
    </row>
    <row r="997" spans="1:28" s="227" customFormat="1" ht="20.25">
      <c r="A997" s="181"/>
      <c r="B997" s="182"/>
      <c r="C997" s="186"/>
      <c r="D997" s="230"/>
      <c r="E997" s="182"/>
      <c r="F997" s="182"/>
      <c r="G997" s="182"/>
      <c r="H997" s="183"/>
      <c r="I997" s="184"/>
      <c r="J997" s="184"/>
      <c r="K997" s="224"/>
      <c r="L997" s="224"/>
      <c r="M997" s="224"/>
      <c r="N997" s="224"/>
      <c r="O997" s="224"/>
      <c r="P997" s="185"/>
      <c r="Q997" s="225"/>
      <c r="R997" s="182" t="str">
        <f ca="1">IF(ISERROR($V997),"",OFFSET('Smelter Look-up'!$C$4,$V997-4,0)&amp;"")</f>
        <v/>
      </c>
      <c r="S997" s="181" t="str">
        <f t="shared" ca="1" si="126"/>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si="127"/>
        <v>0</v>
      </c>
      <c r="AB997" s="228" t="str">
        <f t="shared" si="128"/>
        <v/>
      </c>
    </row>
    <row r="998" spans="1:28" s="227" customFormat="1" ht="20.25">
      <c r="A998" s="181"/>
      <c r="B998" s="182"/>
      <c r="C998" s="186"/>
      <c r="D998" s="230"/>
      <c r="E998" s="182"/>
      <c r="F998" s="182"/>
      <c r="G998" s="182"/>
      <c r="H998" s="183"/>
      <c r="I998" s="184"/>
      <c r="J998" s="184"/>
      <c r="K998" s="224"/>
      <c r="L998" s="224"/>
      <c r="M998" s="224"/>
      <c r="N998" s="224"/>
      <c r="O998" s="224"/>
      <c r="P998" s="185"/>
      <c r="Q998" s="225"/>
      <c r="R998" s="182" t="str">
        <f ca="1">IF(ISERROR($V998),"",OFFSET('Smelter Look-up'!$C$4,$V998-4,0)&amp;"")</f>
        <v/>
      </c>
      <c r="S998" s="181" t="str">
        <f t="shared" ca="1" si="126"/>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si="127"/>
        <v>0</v>
      </c>
      <c r="AB998" s="228" t="str">
        <f t="shared" si="128"/>
        <v/>
      </c>
    </row>
    <row r="999" spans="1:28" s="227" customFormat="1" ht="20.25">
      <c r="A999" s="181"/>
      <c r="B999" s="182"/>
      <c r="C999" s="186"/>
      <c r="D999" s="230"/>
      <c r="E999" s="182"/>
      <c r="F999" s="182"/>
      <c r="G999" s="182"/>
      <c r="H999" s="183"/>
      <c r="I999" s="184"/>
      <c r="J999" s="184"/>
      <c r="K999" s="224"/>
      <c r="L999" s="224"/>
      <c r="M999" s="224"/>
      <c r="N999" s="224"/>
      <c r="O999" s="224"/>
      <c r="P999" s="185"/>
      <c r="Q999" s="225"/>
      <c r="R999" s="182" t="str">
        <f ca="1">IF(ISERROR($V999),"",OFFSET('Smelter Look-up'!$C$4,$V999-4,0)&amp;"")</f>
        <v/>
      </c>
      <c r="S999" s="181" t="str">
        <f t="shared" ca="1" si="126"/>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si="127"/>
        <v>0</v>
      </c>
      <c r="AB999" s="228" t="str">
        <f t="shared" si="128"/>
        <v/>
      </c>
    </row>
    <row r="1000" spans="1:28" s="227" customFormat="1" ht="20.25">
      <c r="A1000" s="181"/>
      <c r="B1000" s="182"/>
      <c r="C1000" s="186"/>
      <c r="D1000" s="230"/>
      <c r="E1000" s="182"/>
      <c r="F1000" s="182"/>
      <c r="G1000" s="182"/>
      <c r="H1000" s="183"/>
      <c r="I1000" s="184"/>
      <c r="J1000" s="184"/>
      <c r="K1000" s="224"/>
      <c r="L1000" s="224"/>
      <c r="M1000" s="224"/>
      <c r="N1000" s="224"/>
      <c r="O1000" s="224"/>
      <c r="P1000" s="185"/>
      <c r="Q1000" s="225"/>
      <c r="R1000" s="182" t="str">
        <f ca="1">IF(ISERROR($V1000),"",OFFSET('Smelter Look-up'!$C$4,$V1000-4,0)&amp;"")</f>
        <v/>
      </c>
      <c r="S1000" s="181" t="str">
        <f t="shared" ca="1" si="126"/>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si="127"/>
        <v>0</v>
      </c>
      <c r="AB1000" s="228" t="str">
        <f t="shared" si="128"/>
        <v/>
      </c>
    </row>
    <row r="1001" spans="1:28" s="227" customFormat="1" ht="20.25">
      <c r="A1001" s="181"/>
      <c r="B1001" s="182"/>
      <c r="C1001" s="186"/>
      <c r="D1001" s="230"/>
      <c r="E1001" s="182"/>
      <c r="F1001" s="182"/>
      <c r="G1001" s="182"/>
      <c r="H1001" s="183"/>
      <c r="I1001" s="184"/>
      <c r="J1001" s="184"/>
      <c r="K1001" s="224"/>
      <c r="L1001" s="224"/>
      <c r="M1001" s="224"/>
      <c r="N1001" s="224"/>
      <c r="O1001" s="224"/>
      <c r="P1001" s="185"/>
      <c r="Q1001" s="225"/>
      <c r="R1001" s="182" t="str">
        <f ca="1">IF(ISERROR($V1001),"",OFFSET('Smelter Look-up'!$C$4,$V1001-4,0)&amp;"")</f>
        <v/>
      </c>
      <c r="S1001" s="181" t="str">
        <f t="shared" ca="1" si="126"/>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si="127"/>
        <v>0</v>
      </c>
      <c r="AB1001" s="228" t="str">
        <f t="shared" si="128"/>
        <v/>
      </c>
    </row>
    <row r="1002" spans="1:28" s="227" customFormat="1" ht="20.25">
      <c r="A1002" s="181"/>
      <c r="B1002" s="182"/>
      <c r="C1002" s="186"/>
      <c r="D1002" s="230"/>
      <c r="E1002" s="182"/>
      <c r="F1002" s="182"/>
      <c r="G1002" s="182"/>
      <c r="H1002" s="183"/>
      <c r="I1002" s="184"/>
      <c r="J1002" s="184"/>
      <c r="K1002" s="224"/>
      <c r="L1002" s="224"/>
      <c r="M1002" s="224"/>
      <c r="N1002" s="224"/>
      <c r="O1002" s="224"/>
      <c r="P1002" s="185"/>
      <c r="Q1002" s="225"/>
      <c r="R1002" s="182" t="str">
        <f ca="1">IF(ISERROR($V1002),"",OFFSET('Smelter Look-up'!$C$4,$V1002-4,0)&amp;"")</f>
        <v/>
      </c>
      <c r="S1002" s="181" t="str">
        <f t="shared" ca="1" si="126"/>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si="127"/>
        <v>0</v>
      </c>
      <c r="AB1002" s="228" t="str">
        <f t="shared" si="128"/>
        <v/>
      </c>
    </row>
    <row r="1003" spans="1:28" s="227" customFormat="1" ht="20.25">
      <c r="A1003" s="181"/>
      <c r="B1003" s="182"/>
      <c r="C1003" s="186"/>
      <c r="D1003" s="230"/>
      <c r="E1003" s="182"/>
      <c r="F1003" s="182"/>
      <c r="G1003" s="182"/>
      <c r="H1003" s="183"/>
      <c r="I1003" s="184"/>
      <c r="J1003" s="184"/>
      <c r="K1003" s="224"/>
      <c r="L1003" s="224"/>
      <c r="M1003" s="224"/>
      <c r="N1003" s="224"/>
      <c r="O1003" s="224"/>
      <c r="P1003" s="185"/>
      <c r="Q1003" s="225"/>
      <c r="R1003" s="182" t="str">
        <f ca="1">IF(ISERROR($V1003),"",OFFSET('Smelter Look-up'!$C$4,$V1003-4,0)&amp;"")</f>
        <v/>
      </c>
      <c r="S1003" s="181" t="str">
        <f t="shared" ca="1" si="126"/>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si="127"/>
        <v>0</v>
      </c>
      <c r="AB1003" s="228" t="str">
        <f t="shared" si="128"/>
        <v/>
      </c>
    </row>
    <row r="1004" spans="1:28" s="227" customFormat="1" ht="20.25">
      <c r="A1004" s="181"/>
      <c r="B1004" s="182"/>
      <c r="C1004" s="186"/>
      <c r="D1004" s="230"/>
      <c r="E1004" s="182"/>
      <c r="F1004" s="182"/>
      <c r="G1004" s="182"/>
      <c r="H1004" s="183"/>
      <c r="I1004" s="184"/>
      <c r="J1004" s="184"/>
      <c r="K1004" s="224"/>
      <c r="L1004" s="224"/>
      <c r="M1004" s="224"/>
      <c r="N1004" s="224"/>
      <c r="O1004" s="224"/>
      <c r="P1004" s="185"/>
      <c r="Q1004" s="225"/>
      <c r="R1004" s="182" t="str">
        <f ca="1">IF(ISERROR($V1004),"",OFFSET('Smelter Look-up'!$C$4,$V1004-4,0)&amp;"")</f>
        <v/>
      </c>
      <c r="S1004" s="181" t="str">
        <f t="shared" ca="1" si="126"/>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si="127"/>
        <v>0</v>
      </c>
      <c r="AB1004" s="228" t="str">
        <f t="shared" si="128"/>
        <v/>
      </c>
    </row>
    <row r="1005" spans="1:28" s="227" customFormat="1" ht="20.25">
      <c r="A1005" s="181"/>
      <c r="B1005" s="182"/>
      <c r="C1005" s="186"/>
      <c r="D1005" s="230"/>
      <c r="E1005" s="182"/>
      <c r="F1005" s="182"/>
      <c r="G1005" s="182"/>
      <c r="H1005" s="183"/>
      <c r="I1005" s="184"/>
      <c r="J1005" s="184"/>
      <c r="K1005" s="224"/>
      <c r="L1005" s="224"/>
      <c r="M1005" s="224"/>
      <c r="N1005" s="224"/>
      <c r="O1005" s="224"/>
      <c r="P1005" s="185"/>
      <c r="Q1005" s="225"/>
      <c r="R1005" s="182" t="str">
        <f ca="1">IF(ISERROR($V1005),"",OFFSET('Smelter Look-up'!$C$4,$V1005-4,0)&amp;"")</f>
        <v/>
      </c>
      <c r="S1005" s="181" t="str">
        <f t="shared" ca="1" si="126"/>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si="127"/>
        <v>0</v>
      </c>
      <c r="AB1005" s="228" t="str">
        <f t="shared" si="128"/>
        <v/>
      </c>
    </row>
    <row r="1006" spans="1:28" s="227" customFormat="1" ht="20.25">
      <c r="A1006" s="181"/>
      <c r="B1006" s="182"/>
      <c r="C1006" s="186"/>
      <c r="D1006" s="230"/>
      <c r="E1006" s="182"/>
      <c r="F1006" s="182"/>
      <c r="G1006" s="182"/>
      <c r="H1006" s="183"/>
      <c r="I1006" s="184"/>
      <c r="J1006" s="184"/>
      <c r="K1006" s="224"/>
      <c r="L1006" s="224"/>
      <c r="M1006" s="224"/>
      <c r="N1006" s="224"/>
      <c r="O1006" s="224"/>
      <c r="P1006" s="185"/>
      <c r="Q1006" s="225"/>
      <c r="R1006" s="182" t="str">
        <f ca="1">IF(ISERROR($V1006),"",OFFSET('Smelter Look-up'!$C$4,$V1006-4,0)&amp;"")</f>
        <v/>
      </c>
      <c r="S1006" s="181" t="str">
        <f t="shared" ca="1" si="126"/>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si="127"/>
        <v>0</v>
      </c>
      <c r="AB1006" s="228" t="str">
        <f t="shared" si="128"/>
        <v/>
      </c>
    </row>
    <row r="1007" spans="1:28" s="227" customFormat="1" ht="20.25">
      <c r="A1007" s="181"/>
      <c r="B1007" s="182"/>
      <c r="C1007" s="186"/>
      <c r="D1007" s="230"/>
      <c r="E1007" s="182"/>
      <c r="F1007" s="182"/>
      <c r="G1007" s="182"/>
      <c r="H1007" s="183"/>
      <c r="I1007" s="184"/>
      <c r="J1007" s="184"/>
      <c r="K1007" s="224"/>
      <c r="L1007" s="224"/>
      <c r="M1007" s="224"/>
      <c r="N1007" s="224"/>
      <c r="O1007" s="224"/>
      <c r="P1007" s="185"/>
      <c r="Q1007" s="225"/>
      <c r="R1007" s="182" t="str">
        <f ca="1">IF(ISERROR($V1007),"",OFFSET('Smelter Look-up'!$C$4,$V1007-4,0)&amp;"")</f>
        <v/>
      </c>
      <c r="S1007" s="181" t="str">
        <f t="shared" ca="1" si="126"/>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si="127"/>
        <v>0</v>
      </c>
      <c r="AB1007" s="228" t="str">
        <f t="shared" si="128"/>
        <v/>
      </c>
    </row>
    <row r="1008" spans="1:28" s="227" customFormat="1" ht="20.25">
      <c r="A1008" s="181"/>
      <c r="B1008" s="182"/>
      <c r="C1008" s="186"/>
      <c r="D1008" s="230"/>
      <c r="E1008" s="182"/>
      <c r="F1008" s="182"/>
      <c r="G1008" s="182"/>
      <c r="H1008" s="183"/>
      <c r="I1008" s="184"/>
      <c r="J1008" s="184"/>
      <c r="K1008" s="224"/>
      <c r="L1008" s="224"/>
      <c r="M1008" s="224"/>
      <c r="N1008" s="224"/>
      <c r="O1008" s="224"/>
      <c r="P1008" s="185"/>
      <c r="Q1008" s="225"/>
      <c r="R1008" s="182" t="str">
        <f ca="1">IF(ISERROR($V1008),"",OFFSET('Smelter Look-up'!$C$4,$V1008-4,0)&amp;"")</f>
        <v/>
      </c>
      <c r="S1008" s="181" t="str">
        <f t="shared" ca="1" si="126"/>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si="127"/>
        <v>0</v>
      </c>
      <c r="AB1008" s="228" t="str">
        <f t="shared" si="128"/>
        <v/>
      </c>
    </row>
    <row r="1009" spans="1:28" s="227" customFormat="1" ht="20.25">
      <c r="A1009" s="181"/>
      <c r="B1009" s="182"/>
      <c r="C1009" s="186"/>
      <c r="D1009" s="230"/>
      <c r="E1009" s="182"/>
      <c r="F1009" s="182"/>
      <c r="G1009" s="182"/>
      <c r="H1009" s="183"/>
      <c r="I1009" s="184"/>
      <c r="J1009" s="184"/>
      <c r="K1009" s="224"/>
      <c r="L1009" s="224"/>
      <c r="M1009" s="224"/>
      <c r="N1009" s="224"/>
      <c r="O1009" s="224"/>
      <c r="P1009" s="185"/>
      <c r="Q1009" s="225"/>
      <c r="R1009" s="182" t="str">
        <f ca="1">IF(ISERROR($V1009),"",OFFSET('Smelter Look-up'!$C$4,$V1009-4,0)&amp;"")</f>
        <v/>
      </c>
      <c r="S1009" s="181" t="str">
        <f t="shared" ca="1" si="126"/>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si="127"/>
        <v>0</v>
      </c>
      <c r="AB1009" s="228" t="str">
        <f t="shared" si="128"/>
        <v/>
      </c>
    </row>
    <row r="1010" spans="1:28" s="227" customFormat="1" ht="20.25">
      <c r="A1010" s="181"/>
      <c r="B1010" s="182"/>
      <c r="C1010" s="186"/>
      <c r="D1010" s="230"/>
      <c r="E1010" s="182"/>
      <c r="F1010" s="182"/>
      <c r="G1010" s="182"/>
      <c r="H1010" s="183"/>
      <c r="I1010" s="184"/>
      <c r="J1010" s="184"/>
      <c r="K1010" s="224"/>
      <c r="L1010" s="224"/>
      <c r="M1010" s="224"/>
      <c r="N1010" s="224"/>
      <c r="O1010" s="224"/>
      <c r="P1010" s="185"/>
      <c r="Q1010" s="225"/>
      <c r="R1010" s="182" t="str">
        <f ca="1">IF(ISERROR($V1010),"",OFFSET('Smelter Look-up'!$C$4,$V1010-4,0)&amp;"")</f>
        <v/>
      </c>
      <c r="S1010" s="181" t="str">
        <f t="shared" ca="1" si="126"/>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si="127"/>
        <v>0</v>
      </c>
      <c r="AB1010" s="228" t="str">
        <f t="shared" si="128"/>
        <v/>
      </c>
    </row>
    <row r="1011" spans="1:28" s="227" customFormat="1" ht="20.25">
      <c r="A1011" s="181"/>
      <c r="B1011" s="182"/>
      <c r="C1011" s="186"/>
      <c r="D1011" s="230"/>
      <c r="E1011" s="182"/>
      <c r="F1011" s="182"/>
      <c r="G1011" s="182"/>
      <c r="H1011" s="183"/>
      <c r="I1011" s="184"/>
      <c r="J1011" s="184"/>
      <c r="K1011" s="224"/>
      <c r="L1011" s="224"/>
      <c r="M1011" s="224"/>
      <c r="N1011" s="224"/>
      <c r="O1011" s="224"/>
      <c r="P1011" s="185"/>
      <c r="Q1011" s="225"/>
      <c r="R1011" s="182" t="str">
        <f ca="1">IF(ISERROR($V1011),"",OFFSET('Smelter Look-up'!$C$4,$V1011-4,0)&amp;"")</f>
        <v/>
      </c>
      <c r="S1011" s="181" t="str">
        <f t="shared" ca="1" si="126"/>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si="127"/>
        <v>0</v>
      </c>
      <c r="AB1011" s="228" t="str">
        <f t="shared" si="128"/>
        <v/>
      </c>
    </row>
    <row r="1012" spans="1:28" s="227" customFormat="1" ht="20.25">
      <c r="A1012" s="181"/>
      <c r="B1012" s="182"/>
      <c r="C1012" s="186"/>
      <c r="D1012" s="230"/>
      <c r="E1012" s="182"/>
      <c r="F1012" s="182"/>
      <c r="G1012" s="182"/>
      <c r="H1012" s="183"/>
      <c r="I1012" s="184"/>
      <c r="J1012" s="184"/>
      <c r="K1012" s="224"/>
      <c r="L1012" s="224"/>
      <c r="M1012" s="224"/>
      <c r="N1012" s="224"/>
      <c r="O1012" s="224"/>
      <c r="P1012" s="185"/>
      <c r="Q1012" s="225"/>
      <c r="R1012" s="182" t="str">
        <f ca="1">IF(ISERROR($V1012),"",OFFSET('Smelter Look-up'!$C$4,$V1012-4,0)&amp;"")</f>
        <v/>
      </c>
      <c r="S1012" s="181" t="str">
        <f t="shared" ca="1" si="126"/>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si="127"/>
        <v>0</v>
      </c>
      <c r="AB1012" s="228" t="str">
        <f t="shared" si="128"/>
        <v/>
      </c>
    </row>
    <row r="1013" spans="1:28" s="227" customFormat="1" ht="20.25">
      <c r="A1013" s="181"/>
      <c r="B1013" s="182"/>
      <c r="C1013" s="186"/>
      <c r="D1013" s="230"/>
      <c r="E1013" s="182"/>
      <c r="F1013" s="182"/>
      <c r="G1013" s="182"/>
      <c r="H1013" s="183"/>
      <c r="I1013" s="184"/>
      <c r="J1013" s="184"/>
      <c r="K1013" s="224"/>
      <c r="L1013" s="224"/>
      <c r="M1013" s="224"/>
      <c r="N1013" s="224"/>
      <c r="O1013" s="224"/>
      <c r="P1013" s="185"/>
      <c r="Q1013" s="225"/>
      <c r="R1013" s="182" t="str">
        <f ca="1">IF(ISERROR($V1013),"",OFFSET('Smelter Look-up'!$C$4,$V1013-4,0)&amp;"")</f>
        <v/>
      </c>
      <c r="S1013" s="181" t="str">
        <f t="shared" ca="1" si="126"/>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si="127"/>
        <v>0</v>
      </c>
      <c r="AB1013" s="228" t="str">
        <f t="shared" si="128"/>
        <v/>
      </c>
    </row>
    <row r="1014" spans="1:28" s="227" customFormat="1" ht="20.25">
      <c r="A1014" s="181"/>
      <c r="B1014" s="182"/>
      <c r="C1014" s="186"/>
      <c r="D1014" s="230"/>
      <c r="E1014" s="182"/>
      <c r="F1014" s="182"/>
      <c r="G1014" s="182"/>
      <c r="H1014" s="183"/>
      <c r="I1014" s="184"/>
      <c r="J1014" s="184"/>
      <c r="K1014" s="224"/>
      <c r="L1014" s="224"/>
      <c r="M1014" s="224"/>
      <c r="N1014" s="224"/>
      <c r="O1014" s="224"/>
      <c r="P1014" s="185"/>
      <c r="Q1014" s="225"/>
      <c r="R1014" s="182" t="str">
        <f ca="1">IF(ISERROR($V1014),"",OFFSET('Smelter Look-up'!$C$4,$V1014-4,0)&amp;"")</f>
        <v/>
      </c>
      <c r="S1014" s="181" t="str">
        <f t="shared" ca="1" si="126"/>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si="127"/>
        <v>0</v>
      </c>
      <c r="AB1014" s="228" t="str">
        <f t="shared" si="128"/>
        <v/>
      </c>
    </row>
    <row r="1015" spans="1:28" s="227" customFormat="1" ht="20.25">
      <c r="A1015" s="181"/>
      <c r="B1015" s="182"/>
      <c r="C1015" s="186"/>
      <c r="D1015" s="230"/>
      <c r="E1015" s="182"/>
      <c r="F1015" s="182"/>
      <c r="G1015" s="182"/>
      <c r="H1015" s="183"/>
      <c r="I1015" s="184"/>
      <c r="J1015" s="184"/>
      <c r="K1015" s="224"/>
      <c r="L1015" s="224"/>
      <c r="M1015" s="224"/>
      <c r="N1015" s="224"/>
      <c r="O1015" s="224"/>
      <c r="P1015" s="185"/>
      <c r="Q1015" s="225"/>
      <c r="R1015" s="182" t="str">
        <f ca="1">IF(ISERROR($V1015),"",OFFSET('Smelter Look-up'!$C$4,$V1015-4,0)&amp;"")</f>
        <v/>
      </c>
      <c r="S1015" s="181" t="str">
        <f t="shared" ca="1" si="126"/>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si="127"/>
        <v>0</v>
      </c>
      <c r="AB1015" s="228" t="str">
        <f t="shared" si="128"/>
        <v/>
      </c>
    </row>
    <row r="1016" spans="1:28" s="227" customFormat="1" ht="20.25">
      <c r="A1016" s="181"/>
      <c r="B1016" s="182"/>
      <c r="C1016" s="186"/>
      <c r="D1016" s="230"/>
      <c r="E1016" s="182"/>
      <c r="F1016" s="182"/>
      <c r="G1016" s="182"/>
      <c r="H1016" s="183"/>
      <c r="I1016" s="184"/>
      <c r="J1016" s="184"/>
      <c r="K1016" s="224"/>
      <c r="L1016" s="224"/>
      <c r="M1016" s="224"/>
      <c r="N1016" s="224"/>
      <c r="O1016" s="224"/>
      <c r="P1016" s="185"/>
      <c r="Q1016" s="225"/>
      <c r="R1016" s="182" t="str">
        <f ca="1">IF(ISERROR($V1016),"",OFFSET('Smelter Look-up'!$C$4,$V1016-4,0)&amp;"")</f>
        <v/>
      </c>
      <c r="S1016" s="181" t="str">
        <f t="shared" ca="1" si="126"/>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si="127"/>
        <v>0</v>
      </c>
      <c r="AB1016" s="228" t="str">
        <f t="shared" si="128"/>
        <v/>
      </c>
    </row>
    <row r="1017" spans="1:28" s="227" customFormat="1" ht="20.25">
      <c r="A1017" s="181"/>
      <c r="B1017" s="182"/>
      <c r="C1017" s="186"/>
      <c r="D1017" s="230"/>
      <c r="E1017" s="182"/>
      <c r="F1017" s="182"/>
      <c r="G1017" s="182"/>
      <c r="H1017" s="183"/>
      <c r="I1017" s="184"/>
      <c r="J1017" s="184"/>
      <c r="K1017" s="224"/>
      <c r="L1017" s="224"/>
      <c r="M1017" s="224"/>
      <c r="N1017" s="224"/>
      <c r="O1017" s="224"/>
      <c r="P1017" s="185"/>
      <c r="Q1017" s="225"/>
      <c r="R1017" s="182" t="str">
        <f ca="1">IF(ISERROR($V1017),"",OFFSET('Smelter Look-up'!$C$4,$V1017-4,0)&amp;"")</f>
        <v/>
      </c>
      <c r="S1017" s="181" t="str">
        <f t="shared" ca="1" si="126"/>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si="127"/>
        <v>0</v>
      </c>
      <c r="AB1017" s="228" t="str">
        <f t="shared" si="128"/>
        <v/>
      </c>
    </row>
    <row r="1018" spans="1:28" s="227" customFormat="1" ht="20.25">
      <c r="A1018" s="181"/>
      <c r="B1018" s="182"/>
      <c r="C1018" s="186"/>
      <c r="D1018" s="230"/>
      <c r="E1018" s="182"/>
      <c r="F1018" s="182"/>
      <c r="G1018" s="182"/>
      <c r="H1018" s="183"/>
      <c r="I1018" s="184"/>
      <c r="J1018" s="184"/>
      <c r="K1018" s="224"/>
      <c r="L1018" s="224"/>
      <c r="M1018" s="224"/>
      <c r="N1018" s="224"/>
      <c r="O1018" s="224"/>
      <c r="P1018" s="185"/>
      <c r="Q1018" s="225"/>
      <c r="R1018" s="182" t="str">
        <f ca="1">IF(ISERROR($V1018),"",OFFSET('Smelter Look-up'!$C$4,$V1018-4,0)&amp;"")</f>
        <v/>
      </c>
      <c r="S1018" s="181" t="str">
        <f t="shared" ca="1" si="126"/>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si="127"/>
        <v>0</v>
      </c>
      <c r="AB1018" s="228" t="str">
        <f t="shared" si="128"/>
        <v/>
      </c>
    </row>
    <row r="1019" spans="1:28" s="227" customFormat="1" ht="20.25">
      <c r="A1019" s="181"/>
      <c r="B1019" s="182"/>
      <c r="C1019" s="186"/>
      <c r="D1019" s="230"/>
      <c r="E1019" s="182"/>
      <c r="F1019" s="182"/>
      <c r="G1019" s="182"/>
      <c r="H1019" s="183"/>
      <c r="I1019" s="184"/>
      <c r="J1019" s="184"/>
      <c r="K1019" s="224"/>
      <c r="L1019" s="224"/>
      <c r="M1019" s="224"/>
      <c r="N1019" s="224"/>
      <c r="O1019" s="224"/>
      <c r="P1019" s="185"/>
      <c r="Q1019" s="225"/>
      <c r="R1019" s="182" t="str">
        <f ca="1">IF(ISERROR($V1019),"",OFFSET('Smelter Look-up'!$C$4,$V1019-4,0)&amp;"")</f>
        <v/>
      </c>
      <c r="S1019" s="181" t="str">
        <f t="shared" ca="1" si="126"/>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si="127"/>
        <v>0</v>
      </c>
      <c r="AB1019" s="228" t="str">
        <f t="shared" si="128"/>
        <v/>
      </c>
    </row>
    <row r="1020" spans="1:28" s="227" customFormat="1" ht="20.25">
      <c r="A1020" s="181"/>
      <c r="B1020" s="182"/>
      <c r="C1020" s="186"/>
      <c r="D1020" s="230"/>
      <c r="E1020" s="182"/>
      <c r="F1020" s="182"/>
      <c r="G1020" s="182"/>
      <c r="H1020" s="183"/>
      <c r="I1020" s="184"/>
      <c r="J1020" s="184"/>
      <c r="K1020" s="224"/>
      <c r="L1020" s="224"/>
      <c r="M1020" s="224"/>
      <c r="N1020" s="224"/>
      <c r="O1020" s="224"/>
      <c r="P1020" s="185"/>
      <c r="Q1020" s="225"/>
      <c r="R1020" s="182" t="str">
        <f ca="1">IF(ISERROR($V1020),"",OFFSET('Smelter Look-up'!$C$4,$V1020-4,0)&amp;"")</f>
        <v/>
      </c>
      <c r="S1020" s="181" t="str">
        <f t="shared" ca="1" si="126"/>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si="127"/>
        <v>0</v>
      </c>
      <c r="AB1020" s="228" t="str">
        <f t="shared" si="128"/>
        <v/>
      </c>
    </row>
    <row r="1021" spans="1:28" s="227" customFormat="1" ht="20.25">
      <c r="A1021" s="181"/>
      <c r="B1021" s="182"/>
      <c r="C1021" s="186"/>
      <c r="D1021" s="230"/>
      <c r="E1021" s="182"/>
      <c r="F1021" s="182"/>
      <c r="G1021" s="182"/>
      <c r="H1021" s="183"/>
      <c r="I1021" s="184"/>
      <c r="J1021" s="184"/>
      <c r="K1021" s="224"/>
      <c r="L1021" s="224"/>
      <c r="M1021" s="224"/>
      <c r="N1021" s="224"/>
      <c r="O1021" s="224"/>
      <c r="P1021" s="185"/>
      <c r="Q1021" s="225"/>
      <c r="R1021" s="182" t="str">
        <f ca="1">IF(ISERROR($V1021),"",OFFSET('Smelter Look-up'!$C$4,$V1021-4,0)&amp;"")</f>
        <v/>
      </c>
      <c r="S1021" s="181" t="str">
        <f t="shared" ref="S1021:S1051" ca="1" si="129">IF(B1021="","",IF(ISERROR(MATCH($E1021,CL,0)),"Unknown",INDIRECT("'C'!$A$"&amp;MATCH($E1021,CL,0)+1)))</f>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ref="X1021:X1051" si="130">IF(AND(C1021="Smelter not listed",OR(LEN(D1021)=0,LEN(E1021)=0)),1,0)</f>
        <v>0</v>
      </c>
      <c r="AB1021" s="228" t="str">
        <f t="shared" ref="AB1021:AB1051" si="131">B1021&amp;C1021</f>
        <v/>
      </c>
    </row>
    <row r="1022" spans="1:28" s="227" customFormat="1" ht="20.25">
      <c r="A1022" s="181"/>
      <c r="B1022" s="182"/>
      <c r="C1022" s="186"/>
      <c r="D1022" s="230"/>
      <c r="E1022" s="182"/>
      <c r="F1022" s="182"/>
      <c r="G1022" s="182"/>
      <c r="H1022" s="183"/>
      <c r="I1022" s="184"/>
      <c r="J1022" s="184"/>
      <c r="K1022" s="224"/>
      <c r="L1022" s="224"/>
      <c r="M1022" s="224"/>
      <c r="N1022" s="224"/>
      <c r="O1022" s="224"/>
      <c r="P1022" s="185"/>
      <c r="Q1022" s="225"/>
      <c r="R1022" s="182" t="str">
        <f ca="1">IF(ISERROR($V1022),"",OFFSET('Smelter Look-up'!$C$4,$V1022-4,0)&amp;"")</f>
        <v/>
      </c>
      <c r="S1022" s="181" t="str">
        <f t="shared" ca="1" si="129"/>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si="130"/>
        <v>0</v>
      </c>
      <c r="AB1022" s="228" t="str">
        <f t="shared" si="131"/>
        <v/>
      </c>
    </row>
    <row r="1023" spans="1:28" s="227" customFormat="1" ht="20.25">
      <c r="A1023" s="181"/>
      <c r="B1023" s="182"/>
      <c r="C1023" s="186"/>
      <c r="D1023" s="230"/>
      <c r="E1023" s="182"/>
      <c r="F1023" s="182"/>
      <c r="G1023" s="182"/>
      <c r="H1023" s="183"/>
      <c r="I1023" s="184"/>
      <c r="J1023" s="184"/>
      <c r="K1023" s="224"/>
      <c r="L1023" s="224"/>
      <c r="M1023" s="224"/>
      <c r="N1023" s="224"/>
      <c r="O1023" s="224"/>
      <c r="P1023" s="185"/>
      <c r="Q1023" s="225"/>
      <c r="R1023" s="182" t="str">
        <f ca="1">IF(ISERROR($V1023),"",OFFSET('Smelter Look-up'!$C$4,$V1023-4,0)&amp;"")</f>
        <v/>
      </c>
      <c r="S1023" s="181" t="str">
        <f t="shared" ca="1" si="129"/>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si="130"/>
        <v>0</v>
      </c>
      <c r="AB1023" s="228" t="str">
        <f t="shared" si="131"/>
        <v/>
      </c>
    </row>
    <row r="1024" spans="1:28" s="227" customFormat="1" ht="20.25">
      <c r="A1024" s="181"/>
      <c r="B1024" s="182"/>
      <c r="C1024" s="186"/>
      <c r="D1024" s="230"/>
      <c r="E1024" s="182"/>
      <c r="F1024" s="182"/>
      <c r="G1024" s="182"/>
      <c r="H1024" s="183"/>
      <c r="I1024" s="184"/>
      <c r="J1024" s="184"/>
      <c r="K1024" s="224"/>
      <c r="L1024" s="224"/>
      <c r="M1024" s="224"/>
      <c r="N1024" s="224"/>
      <c r="O1024" s="224"/>
      <c r="P1024" s="185"/>
      <c r="Q1024" s="225"/>
      <c r="R1024" s="182" t="str">
        <f ca="1">IF(ISERROR($V1024),"",OFFSET('Smelter Look-up'!$C$4,$V1024-4,0)&amp;"")</f>
        <v/>
      </c>
      <c r="S1024" s="181" t="str">
        <f t="shared" ca="1" si="129"/>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si="130"/>
        <v>0</v>
      </c>
      <c r="AB1024" s="228" t="str">
        <f t="shared" si="131"/>
        <v/>
      </c>
    </row>
    <row r="1025" spans="1:28" s="227" customFormat="1" ht="20.25">
      <c r="A1025" s="181"/>
      <c r="B1025" s="182"/>
      <c r="C1025" s="186"/>
      <c r="D1025" s="230"/>
      <c r="E1025" s="182"/>
      <c r="F1025" s="182"/>
      <c r="G1025" s="182"/>
      <c r="H1025" s="183"/>
      <c r="I1025" s="184"/>
      <c r="J1025" s="184"/>
      <c r="K1025" s="224"/>
      <c r="L1025" s="224"/>
      <c r="M1025" s="224"/>
      <c r="N1025" s="224"/>
      <c r="O1025" s="224"/>
      <c r="P1025" s="185"/>
      <c r="Q1025" s="225"/>
      <c r="R1025" s="182" t="str">
        <f ca="1">IF(ISERROR($V1025),"",OFFSET('Smelter Look-up'!$C$4,$V1025-4,0)&amp;"")</f>
        <v/>
      </c>
      <c r="S1025" s="181" t="str">
        <f t="shared" ca="1" si="129"/>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si="130"/>
        <v>0</v>
      </c>
      <c r="AB1025" s="228" t="str">
        <f t="shared" si="131"/>
        <v/>
      </c>
    </row>
    <row r="1026" spans="1:28" s="227" customFormat="1" ht="20.25">
      <c r="A1026" s="181"/>
      <c r="B1026" s="182"/>
      <c r="C1026" s="186"/>
      <c r="D1026" s="230"/>
      <c r="E1026" s="182"/>
      <c r="F1026" s="182"/>
      <c r="G1026" s="182"/>
      <c r="H1026" s="183"/>
      <c r="I1026" s="184"/>
      <c r="J1026" s="184"/>
      <c r="K1026" s="224"/>
      <c r="L1026" s="224"/>
      <c r="M1026" s="224"/>
      <c r="N1026" s="224"/>
      <c r="O1026" s="224"/>
      <c r="P1026" s="185"/>
      <c r="Q1026" s="225"/>
      <c r="R1026" s="182" t="str">
        <f ca="1">IF(ISERROR($V1026),"",OFFSET('Smelter Look-up'!$C$4,$V1026-4,0)&amp;"")</f>
        <v/>
      </c>
      <c r="S1026" s="181" t="str">
        <f t="shared" ca="1" si="129"/>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si="130"/>
        <v>0</v>
      </c>
      <c r="AB1026" s="228" t="str">
        <f t="shared" si="131"/>
        <v/>
      </c>
    </row>
    <row r="1027" spans="1:28" s="227" customFormat="1" ht="20.25">
      <c r="A1027" s="181"/>
      <c r="B1027" s="182"/>
      <c r="C1027" s="186"/>
      <c r="D1027" s="230"/>
      <c r="E1027" s="182"/>
      <c r="F1027" s="182"/>
      <c r="G1027" s="182"/>
      <c r="H1027" s="183"/>
      <c r="I1027" s="184"/>
      <c r="J1027" s="184"/>
      <c r="K1027" s="224"/>
      <c r="L1027" s="224"/>
      <c r="M1027" s="224"/>
      <c r="N1027" s="224"/>
      <c r="O1027" s="224"/>
      <c r="P1027" s="185"/>
      <c r="Q1027" s="225"/>
      <c r="R1027" s="182" t="str">
        <f ca="1">IF(ISERROR($V1027),"",OFFSET('Smelter Look-up'!$C$4,$V1027-4,0)&amp;"")</f>
        <v/>
      </c>
      <c r="S1027" s="181" t="str">
        <f t="shared" ca="1" si="129"/>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si="130"/>
        <v>0</v>
      </c>
      <c r="AB1027" s="228" t="str">
        <f t="shared" si="131"/>
        <v/>
      </c>
    </row>
    <row r="1028" spans="1:28" s="227" customFormat="1" ht="20.25">
      <c r="A1028" s="181"/>
      <c r="B1028" s="182"/>
      <c r="C1028" s="186"/>
      <c r="D1028" s="230"/>
      <c r="E1028" s="182"/>
      <c r="F1028" s="182"/>
      <c r="G1028" s="182"/>
      <c r="H1028" s="183"/>
      <c r="I1028" s="184"/>
      <c r="J1028" s="184"/>
      <c r="K1028" s="224"/>
      <c r="L1028" s="224"/>
      <c r="M1028" s="224"/>
      <c r="N1028" s="224"/>
      <c r="O1028" s="224"/>
      <c r="P1028" s="185"/>
      <c r="Q1028" s="225"/>
      <c r="R1028" s="182" t="str">
        <f ca="1">IF(ISERROR($V1028),"",OFFSET('Smelter Look-up'!$C$4,$V1028-4,0)&amp;"")</f>
        <v/>
      </c>
      <c r="S1028" s="181" t="str">
        <f t="shared" ca="1" si="129"/>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si="130"/>
        <v>0</v>
      </c>
      <c r="AB1028" s="228" t="str">
        <f t="shared" si="131"/>
        <v/>
      </c>
    </row>
    <row r="1029" spans="1:28" s="227" customFormat="1" ht="20.25">
      <c r="A1029" s="181"/>
      <c r="B1029" s="182"/>
      <c r="C1029" s="186"/>
      <c r="D1029" s="230"/>
      <c r="E1029" s="182"/>
      <c r="F1029" s="182"/>
      <c r="G1029" s="182"/>
      <c r="H1029" s="183"/>
      <c r="I1029" s="184"/>
      <c r="J1029" s="184"/>
      <c r="K1029" s="224"/>
      <c r="L1029" s="224"/>
      <c r="M1029" s="224"/>
      <c r="N1029" s="224"/>
      <c r="O1029" s="224"/>
      <c r="P1029" s="185"/>
      <c r="Q1029" s="225"/>
      <c r="R1029" s="182" t="str">
        <f ca="1">IF(ISERROR($V1029),"",OFFSET('Smelter Look-up'!$C$4,$V1029-4,0)&amp;"")</f>
        <v/>
      </c>
      <c r="S1029" s="181" t="str">
        <f t="shared" ca="1" si="129"/>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si="130"/>
        <v>0</v>
      </c>
      <c r="AB1029" s="228" t="str">
        <f t="shared" si="131"/>
        <v/>
      </c>
    </row>
    <row r="1030" spans="1:28" s="227" customFormat="1" ht="20.25">
      <c r="A1030" s="181"/>
      <c r="B1030" s="182"/>
      <c r="C1030" s="186"/>
      <c r="D1030" s="230"/>
      <c r="E1030" s="182"/>
      <c r="F1030" s="182"/>
      <c r="G1030" s="182"/>
      <c r="H1030" s="183"/>
      <c r="I1030" s="184"/>
      <c r="J1030" s="184"/>
      <c r="K1030" s="224"/>
      <c r="L1030" s="224"/>
      <c r="M1030" s="224"/>
      <c r="N1030" s="224"/>
      <c r="O1030" s="224"/>
      <c r="P1030" s="185"/>
      <c r="Q1030" s="225"/>
      <c r="R1030" s="182" t="str">
        <f ca="1">IF(ISERROR($V1030),"",OFFSET('Smelter Look-up'!$C$4,$V1030-4,0)&amp;"")</f>
        <v/>
      </c>
      <c r="S1030" s="181" t="str">
        <f t="shared" ca="1" si="129"/>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si="130"/>
        <v>0</v>
      </c>
      <c r="AB1030" s="228" t="str">
        <f t="shared" si="131"/>
        <v/>
      </c>
    </row>
    <row r="1031" spans="1:28" s="227" customFormat="1" ht="20.25">
      <c r="A1031" s="181"/>
      <c r="B1031" s="182"/>
      <c r="C1031" s="186"/>
      <c r="D1031" s="230"/>
      <c r="E1031" s="182"/>
      <c r="F1031" s="182"/>
      <c r="G1031" s="182"/>
      <c r="H1031" s="183"/>
      <c r="I1031" s="184"/>
      <c r="J1031" s="184"/>
      <c r="K1031" s="224"/>
      <c r="L1031" s="224"/>
      <c r="M1031" s="224"/>
      <c r="N1031" s="224"/>
      <c r="O1031" s="224"/>
      <c r="P1031" s="185"/>
      <c r="Q1031" s="225"/>
      <c r="R1031" s="182" t="str">
        <f ca="1">IF(ISERROR($V1031),"",OFFSET('Smelter Look-up'!$C$4,$V1031-4,0)&amp;"")</f>
        <v/>
      </c>
      <c r="S1031" s="181" t="str">
        <f t="shared" ca="1" si="129"/>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si="130"/>
        <v>0</v>
      </c>
      <c r="AB1031" s="228" t="str">
        <f t="shared" si="131"/>
        <v/>
      </c>
    </row>
    <row r="1032" spans="1:28" s="227" customFormat="1" ht="20.25">
      <c r="A1032" s="181"/>
      <c r="B1032" s="182"/>
      <c r="C1032" s="186"/>
      <c r="D1032" s="230"/>
      <c r="E1032" s="182"/>
      <c r="F1032" s="182"/>
      <c r="G1032" s="182"/>
      <c r="H1032" s="183"/>
      <c r="I1032" s="184"/>
      <c r="J1032" s="184"/>
      <c r="K1032" s="224"/>
      <c r="L1032" s="224"/>
      <c r="M1032" s="224"/>
      <c r="N1032" s="224"/>
      <c r="O1032" s="224"/>
      <c r="P1032" s="185"/>
      <c r="Q1032" s="225"/>
      <c r="R1032" s="182" t="str">
        <f ca="1">IF(ISERROR($V1032),"",OFFSET('Smelter Look-up'!$C$4,$V1032-4,0)&amp;"")</f>
        <v/>
      </c>
      <c r="S1032" s="181" t="str">
        <f t="shared" ca="1" si="129"/>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si="130"/>
        <v>0</v>
      </c>
      <c r="AB1032" s="228" t="str">
        <f t="shared" si="131"/>
        <v/>
      </c>
    </row>
    <row r="1033" spans="1:28" s="227" customFormat="1" ht="20.25">
      <c r="A1033" s="181"/>
      <c r="B1033" s="182"/>
      <c r="C1033" s="186"/>
      <c r="D1033" s="230"/>
      <c r="E1033" s="182"/>
      <c r="F1033" s="182"/>
      <c r="G1033" s="182"/>
      <c r="H1033" s="183"/>
      <c r="I1033" s="184"/>
      <c r="J1033" s="184"/>
      <c r="K1033" s="224"/>
      <c r="L1033" s="224"/>
      <c r="M1033" s="224"/>
      <c r="N1033" s="224"/>
      <c r="O1033" s="224"/>
      <c r="P1033" s="185"/>
      <c r="Q1033" s="225"/>
      <c r="R1033" s="182" t="str">
        <f ca="1">IF(ISERROR($V1033),"",OFFSET('Smelter Look-up'!$C$4,$V1033-4,0)&amp;"")</f>
        <v/>
      </c>
      <c r="S1033" s="181" t="str">
        <f t="shared" ca="1" si="129"/>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si="130"/>
        <v>0</v>
      </c>
      <c r="AB1033" s="228" t="str">
        <f t="shared" si="131"/>
        <v/>
      </c>
    </row>
    <row r="1034" spans="1:28" s="227" customFormat="1" ht="20.25">
      <c r="A1034" s="181"/>
      <c r="B1034" s="182"/>
      <c r="C1034" s="186"/>
      <c r="D1034" s="230"/>
      <c r="E1034" s="182"/>
      <c r="F1034" s="182"/>
      <c r="G1034" s="182"/>
      <c r="H1034" s="183"/>
      <c r="I1034" s="184"/>
      <c r="J1034" s="184"/>
      <c r="K1034" s="224"/>
      <c r="L1034" s="224"/>
      <c r="M1034" s="224"/>
      <c r="N1034" s="224"/>
      <c r="O1034" s="224"/>
      <c r="P1034" s="185"/>
      <c r="Q1034" s="225"/>
      <c r="R1034" s="182" t="str">
        <f ca="1">IF(ISERROR($V1034),"",OFFSET('Smelter Look-up'!$C$4,$V1034-4,0)&amp;"")</f>
        <v/>
      </c>
      <c r="S1034" s="181" t="str">
        <f t="shared" ca="1" si="129"/>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si="130"/>
        <v>0</v>
      </c>
      <c r="AB1034" s="228" t="str">
        <f t="shared" si="131"/>
        <v/>
      </c>
    </row>
    <row r="1035" spans="1:28" s="227" customFormat="1" ht="20.25">
      <c r="A1035" s="181"/>
      <c r="B1035" s="182"/>
      <c r="C1035" s="186"/>
      <c r="D1035" s="230"/>
      <c r="E1035" s="182"/>
      <c r="F1035" s="182"/>
      <c r="G1035" s="182"/>
      <c r="H1035" s="183"/>
      <c r="I1035" s="184"/>
      <c r="J1035" s="184"/>
      <c r="K1035" s="224"/>
      <c r="L1035" s="224"/>
      <c r="M1035" s="224"/>
      <c r="N1035" s="224"/>
      <c r="O1035" s="224"/>
      <c r="P1035" s="185"/>
      <c r="Q1035" s="225"/>
      <c r="R1035" s="182" t="str">
        <f ca="1">IF(ISERROR($V1035),"",OFFSET('Smelter Look-up'!$C$4,$V1035-4,0)&amp;"")</f>
        <v/>
      </c>
      <c r="S1035" s="181" t="str">
        <f t="shared" ca="1" si="129"/>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si="130"/>
        <v>0</v>
      </c>
      <c r="AB1035" s="228" t="str">
        <f t="shared" si="131"/>
        <v/>
      </c>
    </row>
    <row r="1036" spans="1:28" s="227" customFormat="1" ht="20.25">
      <c r="A1036" s="181"/>
      <c r="B1036" s="182"/>
      <c r="C1036" s="186"/>
      <c r="D1036" s="230"/>
      <c r="E1036" s="182"/>
      <c r="F1036" s="182"/>
      <c r="G1036" s="182"/>
      <c r="H1036" s="183"/>
      <c r="I1036" s="184"/>
      <c r="J1036" s="184"/>
      <c r="K1036" s="224"/>
      <c r="L1036" s="224"/>
      <c r="M1036" s="224"/>
      <c r="N1036" s="224"/>
      <c r="O1036" s="224"/>
      <c r="P1036" s="185"/>
      <c r="Q1036" s="225"/>
      <c r="R1036" s="182" t="str">
        <f ca="1">IF(ISERROR($V1036),"",OFFSET('Smelter Look-up'!$C$4,$V1036-4,0)&amp;"")</f>
        <v/>
      </c>
      <c r="S1036" s="181" t="str">
        <f t="shared" ca="1" si="129"/>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si="130"/>
        <v>0</v>
      </c>
      <c r="AB1036" s="228" t="str">
        <f t="shared" si="131"/>
        <v/>
      </c>
    </row>
    <row r="1037" spans="1:28" s="227" customFormat="1" ht="20.25">
      <c r="A1037" s="181"/>
      <c r="B1037" s="182"/>
      <c r="C1037" s="186"/>
      <c r="D1037" s="230"/>
      <c r="E1037" s="182"/>
      <c r="F1037" s="182"/>
      <c r="G1037" s="182"/>
      <c r="H1037" s="183"/>
      <c r="I1037" s="184"/>
      <c r="J1037" s="184"/>
      <c r="K1037" s="224"/>
      <c r="L1037" s="224"/>
      <c r="M1037" s="224"/>
      <c r="N1037" s="224"/>
      <c r="O1037" s="224"/>
      <c r="P1037" s="185"/>
      <c r="Q1037" s="225"/>
      <c r="R1037" s="182" t="str">
        <f ca="1">IF(ISERROR($V1037),"",OFFSET('Smelter Look-up'!$C$4,$V1037-4,0)&amp;"")</f>
        <v/>
      </c>
      <c r="S1037" s="181" t="str">
        <f t="shared" ca="1" si="129"/>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si="130"/>
        <v>0</v>
      </c>
      <c r="AB1037" s="228" t="str">
        <f t="shared" si="131"/>
        <v/>
      </c>
    </row>
    <row r="1038" spans="1:28" s="227" customFormat="1" ht="20.25">
      <c r="A1038" s="181"/>
      <c r="B1038" s="182"/>
      <c r="C1038" s="186"/>
      <c r="D1038" s="230"/>
      <c r="E1038" s="182"/>
      <c r="F1038" s="182"/>
      <c r="G1038" s="182"/>
      <c r="H1038" s="183"/>
      <c r="I1038" s="184"/>
      <c r="J1038" s="184"/>
      <c r="K1038" s="224"/>
      <c r="L1038" s="224"/>
      <c r="M1038" s="224"/>
      <c r="N1038" s="224"/>
      <c r="O1038" s="224"/>
      <c r="P1038" s="185"/>
      <c r="Q1038" s="225"/>
      <c r="R1038" s="182" t="str">
        <f ca="1">IF(ISERROR($V1038),"",OFFSET('Smelter Look-up'!$C$4,$V1038-4,0)&amp;"")</f>
        <v/>
      </c>
      <c r="S1038" s="181" t="str">
        <f t="shared" ca="1" si="129"/>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si="130"/>
        <v>0</v>
      </c>
      <c r="AB1038" s="228" t="str">
        <f t="shared" si="131"/>
        <v/>
      </c>
    </row>
    <row r="1039" spans="1:28" s="227" customFormat="1" ht="20.25">
      <c r="A1039" s="181"/>
      <c r="B1039" s="182"/>
      <c r="C1039" s="186"/>
      <c r="D1039" s="230"/>
      <c r="E1039" s="182"/>
      <c r="F1039" s="182"/>
      <c r="G1039" s="182"/>
      <c r="H1039" s="183"/>
      <c r="I1039" s="184"/>
      <c r="J1039" s="184"/>
      <c r="K1039" s="224"/>
      <c r="L1039" s="224"/>
      <c r="M1039" s="224"/>
      <c r="N1039" s="224"/>
      <c r="O1039" s="224"/>
      <c r="P1039" s="185"/>
      <c r="Q1039" s="225"/>
      <c r="R1039" s="182" t="str">
        <f ca="1">IF(ISERROR($V1039),"",OFFSET('Smelter Look-up'!$C$4,$V1039-4,0)&amp;"")</f>
        <v/>
      </c>
      <c r="S1039" s="181" t="str">
        <f t="shared" ca="1" si="129"/>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si="130"/>
        <v>0</v>
      </c>
      <c r="AB1039" s="228" t="str">
        <f t="shared" si="131"/>
        <v/>
      </c>
    </row>
    <row r="1040" spans="1:28" s="227" customFormat="1" ht="20.25">
      <c r="A1040" s="181"/>
      <c r="B1040" s="182"/>
      <c r="C1040" s="186"/>
      <c r="D1040" s="230"/>
      <c r="E1040" s="182"/>
      <c r="F1040" s="182"/>
      <c r="G1040" s="182"/>
      <c r="H1040" s="183"/>
      <c r="I1040" s="184"/>
      <c r="J1040" s="184"/>
      <c r="K1040" s="224"/>
      <c r="L1040" s="224"/>
      <c r="M1040" s="224"/>
      <c r="N1040" s="224"/>
      <c r="O1040" s="224"/>
      <c r="P1040" s="185"/>
      <c r="Q1040" s="225"/>
      <c r="R1040" s="182" t="str">
        <f ca="1">IF(ISERROR($V1040),"",OFFSET('Smelter Look-up'!$C$4,$V1040-4,0)&amp;"")</f>
        <v/>
      </c>
      <c r="S1040" s="181" t="str">
        <f t="shared" ca="1" si="129"/>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si="130"/>
        <v>0</v>
      </c>
      <c r="AB1040" s="228" t="str">
        <f t="shared" si="131"/>
        <v/>
      </c>
    </row>
    <row r="1041" spans="1:28" s="227" customFormat="1" ht="20.25">
      <c r="A1041" s="181"/>
      <c r="B1041" s="182"/>
      <c r="C1041" s="186"/>
      <c r="D1041" s="230"/>
      <c r="E1041" s="182"/>
      <c r="F1041" s="182"/>
      <c r="G1041" s="182"/>
      <c r="H1041" s="183"/>
      <c r="I1041" s="184"/>
      <c r="J1041" s="184"/>
      <c r="K1041" s="224"/>
      <c r="L1041" s="224"/>
      <c r="M1041" s="224"/>
      <c r="N1041" s="224"/>
      <c r="O1041" s="224"/>
      <c r="P1041" s="185"/>
      <c r="Q1041" s="225"/>
      <c r="R1041" s="182" t="str">
        <f ca="1">IF(ISERROR($V1041),"",OFFSET('Smelter Look-up'!$C$4,$V1041-4,0)&amp;"")</f>
        <v/>
      </c>
      <c r="S1041" s="181" t="str">
        <f t="shared" ca="1" si="129"/>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si="130"/>
        <v>0</v>
      </c>
      <c r="AB1041" s="228" t="str">
        <f t="shared" si="131"/>
        <v/>
      </c>
    </row>
    <row r="1042" spans="1:28" s="227" customFormat="1" ht="20.25">
      <c r="A1042" s="181"/>
      <c r="B1042" s="182"/>
      <c r="C1042" s="186"/>
      <c r="D1042" s="230"/>
      <c r="E1042" s="182"/>
      <c r="F1042" s="182"/>
      <c r="G1042" s="182"/>
      <c r="H1042" s="183"/>
      <c r="I1042" s="184"/>
      <c r="J1042" s="184"/>
      <c r="K1042" s="224"/>
      <c r="L1042" s="224"/>
      <c r="M1042" s="224"/>
      <c r="N1042" s="224"/>
      <c r="O1042" s="224"/>
      <c r="P1042" s="185"/>
      <c r="Q1042" s="225"/>
      <c r="R1042" s="182" t="str">
        <f ca="1">IF(ISERROR($V1042),"",OFFSET('Smelter Look-up'!$C$4,$V1042-4,0)&amp;"")</f>
        <v/>
      </c>
      <c r="S1042" s="181" t="str">
        <f t="shared" ca="1" si="129"/>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si="130"/>
        <v>0</v>
      </c>
      <c r="AB1042" s="228" t="str">
        <f t="shared" si="131"/>
        <v/>
      </c>
    </row>
    <row r="1043" spans="1:28" s="227" customFormat="1" ht="20.25">
      <c r="A1043" s="181"/>
      <c r="B1043" s="182"/>
      <c r="C1043" s="186"/>
      <c r="D1043" s="230"/>
      <c r="E1043" s="182"/>
      <c r="F1043" s="182"/>
      <c r="G1043" s="182"/>
      <c r="H1043" s="183"/>
      <c r="I1043" s="184"/>
      <c r="J1043" s="184"/>
      <c r="K1043" s="224"/>
      <c r="L1043" s="224"/>
      <c r="M1043" s="224"/>
      <c r="N1043" s="224"/>
      <c r="O1043" s="224"/>
      <c r="P1043" s="185"/>
      <c r="Q1043" s="225"/>
      <c r="R1043" s="182" t="str">
        <f ca="1">IF(ISERROR($V1043),"",OFFSET('Smelter Look-up'!$C$4,$V1043-4,0)&amp;"")</f>
        <v/>
      </c>
      <c r="S1043" s="181" t="str">
        <f t="shared" ca="1" si="129"/>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si="130"/>
        <v>0</v>
      </c>
      <c r="AB1043" s="228" t="str">
        <f t="shared" si="131"/>
        <v/>
      </c>
    </row>
    <row r="1044" spans="1:28" s="227" customFormat="1" ht="20.25">
      <c r="A1044" s="181"/>
      <c r="B1044" s="182"/>
      <c r="C1044" s="186"/>
      <c r="D1044" s="230"/>
      <c r="E1044" s="182"/>
      <c r="F1044" s="182"/>
      <c r="G1044" s="182"/>
      <c r="H1044" s="183"/>
      <c r="I1044" s="184"/>
      <c r="J1044" s="184"/>
      <c r="K1044" s="224"/>
      <c r="L1044" s="224"/>
      <c r="M1044" s="224"/>
      <c r="N1044" s="224"/>
      <c r="O1044" s="224"/>
      <c r="P1044" s="185"/>
      <c r="Q1044" s="225"/>
      <c r="R1044" s="182" t="str">
        <f ca="1">IF(ISERROR($V1044),"",OFFSET('Smelter Look-up'!$C$4,$V1044-4,0)&amp;"")</f>
        <v/>
      </c>
      <c r="S1044" s="181" t="str">
        <f t="shared" ca="1" si="129"/>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si="130"/>
        <v>0</v>
      </c>
      <c r="AB1044" s="228" t="str">
        <f t="shared" si="131"/>
        <v/>
      </c>
    </row>
    <row r="1045" spans="1:28" s="227" customFormat="1" ht="20.25">
      <c r="A1045" s="181"/>
      <c r="B1045" s="182"/>
      <c r="C1045" s="186"/>
      <c r="D1045" s="230"/>
      <c r="E1045" s="182"/>
      <c r="F1045" s="182"/>
      <c r="G1045" s="182"/>
      <c r="H1045" s="183"/>
      <c r="I1045" s="184"/>
      <c r="J1045" s="184"/>
      <c r="K1045" s="224"/>
      <c r="L1045" s="224"/>
      <c r="M1045" s="224"/>
      <c r="N1045" s="224"/>
      <c r="O1045" s="224"/>
      <c r="P1045" s="185"/>
      <c r="Q1045" s="225"/>
      <c r="R1045" s="182" t="str">
        <f ca="1">IF(ISERROR($V1045),"",OFFSET('Smelter Look-up'!$C$4,$V1045-4,0)&amp;"")</f>
        <v/>
      </c>
      <c r="S1045" s="181" t="str">
        <f t="shared" ca="1" si="129"/>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si="130"/>
        <v>0</v>
      </c>
      <c r="AB1045" s="228" t="str">
        <f t="shared" si="131"/>
        <v/>
      </c>
    </row>
    <row r="1046" spans="1:28" s="227" customFormat="1" ht="20.25">
      <c r="A1046" s="181"/>
      <c r="B1046" s="182"/>
      <c r="C1046" s="186"/>
      <c r="D1046" s="230"/>
      <c r="E1046" s="182"/>
      <c r="F1046" s="182"/>
      <c r="G1046" s="182"/>
      <c r="H1046" s="183"/>
      <c r="I1046" s="184"/>
      <c r="J1046" s="184"/>
      <c r="K1046" s="224"/>
      <c r="L1046" s="224"/>
      <c r="M1046" s="224"/>
      <c r="N1046" s="224"/>
      <c r="O1046" s="224"/>
      <c r="P1046" s="185"/>
      <c r="Q1046" s="225"/>
      <c r="R1046" s="182" t="str">
        <f ca="1">IF(ISERROR($V1046),"",OFFSET('Smelter Look-up'!$C$4,$V1046-4,0)&amp;"")</f>
        <v/>
      </c>
      <c r="S1046" s="181" t="str">
        <f t="shared" ca="1" si="129"/>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si="130"/>
        <v>0</v>
      </c>
      <c r="AB1046" s="228" t="str">
        <f t="shared" si="131"/>
        <v/>
      </c>
    </row>
    <row r="1047" spans="1:28" s="227" customFormat="1" ht="20.25">
      <c r="A1047" s="181"/>
      <c r="B1047" s="182"/>
      <c r="C1047" s="186"/>
      <c r="D1047" s="230"/>
      <c r="E1047" s="182"/>
      <c r="F1047" s="182"/>
      <c r="G1047" s="182"/>
      <c r="H1047" s="183"/>
      <c r="I1047" s="184"/>
      <c r="J1047" s="184"/>
      <c r="K1047" s="224"/>
      <c r="L1047" s="224"/>
      <c r="M1047" s="224"/>
      <c r="N1047" s="224"/>
      <c r="O1047" s="224"/>
      <c r="P1047" s="185"/>
      <c r="Q1047" s="225"/>
      <c r="R1047" s="182" t="str">
        <f ca="1">IF(ISERROR($V1047),"",OFFSET('Smelter Look-up'!$C$4,$V1047-4,0)&amp;"")</f>
        <v/>
      </c>
      <c r="S1047" s="181" t="str">
        <f t="shared" ca="1" si="129"/>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si="130"/>
        <v>0</v>
      </c>
      <c r="AB1047" s="228" t="str">
        <f t="shared" si="131"/>
        <v/>
      </c>
    </row>
    <row r="1048" spans="1:28" s="227" customFormat="1" ht="20.25">
      <c r="A1048" s="181"/>
      <c r="B1048" s="182"/>
      <c r="C1048" s="186"/>
      <c r="D1048" s="230"/>
      <c r="E1048" s="182"/>
      <c r="F1048" s="182"/>
      <c r="G1048" s="182"/>
      <c r="H1048" s="183"/>
      <c r="I1048" s="184"/>
      <c r="J1048" s="184"/>
      <c r="K1048" s="224"/>
      <c r="L1048" s="224"/>
      <c r="M1048" s="224"/>
      <c r="N1048" s="224"/>
      <c r="O1048" s="224"/>
      <c r="P1048" s="185"/>
      <c r="Q1048" s="225"/>
      <c r="R1048" s="182" t="str">
        <f ca="1">IF(ISERROR($V1048),"",OFFSET('Smelter Look-up'!$C$4,$V1048-4,0)&amp;"")</f>
        <v/>
      </c>
      <c r="S1048" s="181" t="str">
        <f t="shared" ca="1" si="129"/>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si="130"/>
        <v>0</v>
      </c>
      <c r="AB1048" s="228" t="str">
        <f t="shared" si="131"/>
        <v/>
      </c>
    </row>
    <row r="1049" spans="1:28" s="227" customFormat="1" ht="20.25">
      <c r="A1049" s="181"/>
      <c r="B1049" s="182"/>
      <c r="C1049" s="186"/>
      <c r="D1049" s="230"/>
      <c r="E1049" s="182"/>
      <c r="F1049" s="182"/>
      <c r="G1049" s="182"/>
      <c r="H1049" s="183"/>
      <c r="I1049" s="184"/>
      <c r="J1049" s="184"/>
      <c r="K1049" s="224"/>
      <c r="L1049" s="224"/>
      <c r="M1049" s="224"/>
      <c r="N1049" s="224"/>
      <c r="O1049" s="224"/>
      <c r="P1049" s="185"/>
      <c r="Q1049" s="225"/>
      <c r="R1049" s="182" t="str">
        <f ca="1">IF(ISERROR($V1049),"",OFFSET('Smelter Look-up'!$C$4,$V1049-4,0)&amp;"")</f>
        <v/>
      </c>
      <c r="S1049" s="181" t="str">
        <f t="shared" ca="1" si="129"/>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si="130"/>
        <v>0</v>
      </c>
      <c r="AB1049" s="228" t="str">
        <f t="shared" si="131"/>
        <v/>
      </c>
    </row>
    <row r="1050" spans="1:28" s="227" customFormat="1" ht="20.25">
      <c r="A1050" s="181"/>
      <c r="B1050" s="182"/>
      <c r="C1050" s="186"/>
      <c r="D1050" s="230"/>
      <c r="E1050" s="182"/>
      <c r="F1050" s="182"/>
      <c r="G1050" s="182"/>
      <c r="H1050" s="183"/>
      <c r="I1050" s="184"/>
      <c r="J1050" s="184"/>
      <c r="K1050" s="224"/>
      <c r="L1050" s="224"/>
      <c r="M1050" s="224"/>
      <c r="N1050" s="224"/>
      <c r="O1050" s="224"/>
      <c r="P1050" s="185"/>
      <c r="Q1050" s="225"/>
      <c r="R1050" s="182" t="str">
        <f ca="1">IF(ISERROR($V1050),"",OFFSET('Smelter Look-up'!$C$4,$V1050-4,0)&amp;"")</f>
        <v/>
      </c>
      <c r="S1050" s="181" t="str">
        <f t="shared" ca="1" si="129"/>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si="130"/>
        <v>0</v>
      </c>
      <c r="AB1050" s="228" t="str">
        <f t="shared" si="131"/>
        <v/>
      </c>
    </row>
    <row r="1051" spans="1:28" s="227" customFormat="1" ht="20.25">
      <c r="A1051" s="181"/>
      <c r="B1051" s="182"/>
      <c r="C1051" s="186"/>
      <c r="D1051" s="230"/>
      <c r="E1051" s="182"/>
      <c r="F1051" s="182"/>
      <c r="G1051" s="182"/>
      <c r="H1051" s="183"/>
      <c r="I1051" s="184"/>
      <c r="J1051" s="184"/>
      <c r="K1051" s="224"/>
      <c r="L1051" s="224"/>
      <c r="M1051" s="224"/>
      <c r="N1051" s="224"/>
      <c r="O1051" s="224"/>
      <c r="P1051" s="185"/>
      <c r="Q1051" s="225"/>
      <c r="R1051" s="182" t="str">
        <f ca="1">IF(ISERROR($V1051),"",OFFSET('Smelter Look-up'!$C$4,$V1051-4,0)&amp;"")</f>
        <v/>
      </c>
      <c r="S1051" s="181" t="str">
        <f t="shared" ca="1" si="129"/>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si="130"/>
        <v>0</v>
      </c>
      <c r="AB1051" s="228" t="str">
        <f t="shared" si="131"/>
        <v/>
      </c>
    </row>
    <row r="1052" spans="1:28" s="227" customFormat="1" ht="20.25">
      <c r="A1052" s="181"/>
      <c r="B1052" s="182"/>
      <c r="C1052" s="186"/>
      <c r="D1052" s="230"/>
      <c r="E1052" s="182"/>
      <c r="F1052" s="182"/>
      <c r="G1052" s="182"/>
      <c r="H1052" s="183"/>
      <c r="I1052" s="184"/>
      <c r="J1052" s="184"/>
      <c r="K1052" s="224"/>
      <c r="L1052" s="224"/>
      <c r="M1052" s="224"/>
      <c r="N1052" s="224"/>
      <c r="O1052" s="224"/>
      <c r="P1052" s="185"/>
      <c r="Q1052" s="225"/>
      <c r="R1052" s="182" t="str">
        <f ca="1">IF(ISERROR($V1052),"",OFFSET('Smelter Look-up'!$C$4,$V1052-4,0)&amp;"")</f>
        <v/>
      </c>
      <c r="S1052" s="181" t="str">
        <f t="shared" ref="S1052" ca="1" si="132">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 si="133">IF(AND(C1052="Smelter not listed",OR(LEN(D1052)=0,LEN(E1052)=0)),1,0)</f>
        <v>0</v>
      </c>
      <c r="AB1052" s="228" t="str">
        <f t="shared" ref="AB1052" si="134">B1052&amp;C1052</f>
        <v/>
      </c>
    </row>
    <row r="1053" spans="1:28" s="227" customFormat="1" ht="20.25">
      <c r="A1053" s="181"/>
      <c r="B1053" s="182"/>
      <c r="C1053" s="186"/>
      <c r="D1053" s="230"/>
      <c r="E1053" s="182"/>
      <c r="F1053" s="182"/>
      <c r="G1053" s="182"/>
      <c r="H1053" s="183"/>
      <c r="I1053" s="184"/>
      <c r="J1053" s="184"/>
      <c r="K1053" s="224"/>
      <c r="L1053" s="224"/>
      <c r="M1053" s="224"/>
      <c r="N1053" s="224"/>
      <c r="O1053" s="224"/>
      <c r="P1053" s="185"/>
      <c r="Q1053" s="225"/>
      <c r="R1053" s="182" t="str">
        <f ca="1">IF(ISERROR($V1053),"",OFFSET('Smelter Look-up'!$C$4,$V1053-4,0)&amp;"")</f>
        <v/>
      </c>
      <c r="S1053" s="181" t="str">
        <f t="shared" ref="S1053:S1084" ca="1" si="135">IF(B1053="","",IF(ISERROR(MATCH($E1053,CL,0)),"Unknown",INDIRECT("'C'!$A$"&amp;MATCH($E1053,CL,0)+1)))</f>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ref="X1053:X1084" si="136">IF(AND(C1053="Smelter not listed",OR(LEN(D1053)=0,LEN(E1053)=0)),1,0)</f>
        <v>0</v>
      </c>
      <c r="AB1053" s="228" t="str">
        <f t="shared" ref="AB1053:AB1084" si="137">B1053&amp;C1053</f>
        <v/>
      </c>
    </row>
    <row r="1054" spans="1:28" s="227" customFormat="1" ht="20.25">
      <c r="A1054" s="181"/>
      <c r="B1054" s="182"/>
      <c r="C1054" s="186"/>
      <c r="D1054" s="230"/>
      <c r="E1054" s="182"/>
      <c r="F1054" s="182"/>
      <c r="G1054" s="182"/>
      <c r="H1054" s="183"/>
      <c r="I1054" s="184"/>
      <c r="J1054" s="184"/>
      <c r="K1054" s="224"/>
      <c r="L1054" s="224"/>
      <c r="M1054" s="224"/>
      <c r="N1054" s="224"/>
      <c r="O1054" s="224"/>
      <c r="P1054" s="185"/>
      <c r="Q1054" s="225"/>
      <c r="R1054" s="182" t="str">
        <f ca="1">IF(ISERROR($V1054),"",OFFSET('Smelter Look-up'!$C$4,$V1054-4,0)&amp;"")</f>
        <v/>
      </c>
      <c r="S1054" s="181" t="str">
        <f t="shared" ca="1" si="135"/>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si="136"/>
        <v>0</v>
      </c>
      <c r="AB1054" s="228" t="str">
        <f t="shared" si="137"/>
        <v/>
      </c>
    </row>
    <row r="1055" spans="1:28" s="227" customFormat="1" ht="20.25">
      <c r="A1055" s="181"/>
      <c r="B1055" s="182"/>
      <c r="C1055" s="186"/>
      <c r="D1055" s="230"/>
      <c r="E1055" s="182"/>
      <c r="F1055" s="182"/>
      <c r="G1055" s="182"/>
      <c r="H1055" s="183"/>
      <c r="I1055" s="184"/>
      <c r="J1055" s="184"/>
      <c r="K1055" s="224"/>
      <c r="L1055" s="224"/>
      <c r="M1055" s="224"/>
      <c r="N1055" s="224"/>
      <c r="O1055" s="224"/>
      <c r="P1055" s="185"/>
      <c r="Q1055" s="225"/>
      <c r="R1055" s="182" t="str">
        <f ca="1">IF(ISERROR($V1055),"",OFFSET('Smelter Look-up'!$C$4,$V1055-4,0)&amp;"")</f>
        <v/>
      </c>
      <c r="S1055" s="181" t="str">
        <f t="shared" ca="1" si="135"/>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si="136"/>
        <v>0</v>
      </c>
      <c r="AB1055" s="228" t="str">
        <f t="shared" si="137"/>
        <v/>
      </c>
    </row>
    <row r="1056" spans="1:28" s="227" customFormat="1" ht="20.25">
      <c r="A1056" s="181"/>
      <c r="B1056" s="182"/>
      <c r="C1056" s="186"/>
      <c r="D1056" s="230"/>
      <c r="E1056" s="182"/>
      <c r="F1056" s="182"/>
      <c r="G1056" s="182"/>
      <c r="H1056" s="183"/>
      <c r="I1056" s="184"/>
      <c r="J1056" s="184"/>
      <c r="K1056" s="224"/>
      <c r="L1056" s="224"/>
      <c r="M1056" s="224"/>
      <c r="N1056" s="224"/>
      <c r="O1056" s="224"/>
      <c r="P1056" s="185"/>
      <c r="Q1056" s="225"/>
      <c r="R1056" s="182" t="str">
        <f ca="1">IF(ISERROR($V1056),"",OFFSET('Smelter Look-up'!$C$4,$V1056-4,0)&amp;"")</f>
        <v/>
      </c>
      <c r="S1056" s="181" t="str">
        <f t="shared" ca="1" si="135"/>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si="136"/>
        <v>0</v>
      </c>
      <c r="AB1056" s="228" t="str">
        <f t="shared" si="137"/>
        <v/>
      </c>
    </row>
    <row r="1057" spans="1:28" s="227" customFormat="1" ht="20.25">
      <c r="A1057" s="181"/>
      <c r="B1057" s="182"/>
      <c r="C1057" s="186"/>
      <c r="D1057" s="230"/>
      <c r="E1057" s="182"/>
      <c r="F1057" s="182"/>
      <c r="G1057" s="182"/>
      <c r="H1057" s="183"/>
      <c r="I1057" s="184"/>
      <c r="J1057" s="184"/>
      <c r="K1057" s="224"/>
      <c r="L1057" s="224"/>
      <c r="M1057" s="224"/>
      <c r="N1057" s="224"/>
      <c r="O1057" s="224"/>
      <c r="P1057" s="185"/>
      <c r="Q1057" s="225"/>
      <c r="R1057" s="182" t="str">
        <f ca="1">IF(ISERROR($V1057),"",OFFSET('Smelter Look-up'!$C$4,$V1057-4,0)&amp;"")</f>
        <v/>
      </c>
      <c r="S1057" s="181" t="str">
        <f t="shared" ca="1" si="135"/>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si="136"/>
        <v>0</v>
      </c>
      <c r="AB1057" s="228" t="str">
        <f t="shared" si="137"/>
        <v/>
      </c>
    </row>
    <row r="1058" spans="1:28" s="227" customFormat="1" ht="20.25">
      <c r="A1058" s="181"/>
      <c r="B1058" s="182"/>
      <c r="C1058" s="186"/>
      <c r="D1058" s="230"/>
      <c r="E1058" s="182"/>
      <c r="F1058" s="182"/>
      <c r="G1058" s="182"/>
      <c r="H1058" s="183"/>
      <c r="I1058" s="184"/>
      <c r="J1058" s="184"/>
      <c r="K1058" s="224"/>
      <c r="L1058" s="224"/>
      <c r="M1058" s="224"/>
      <c r="N1058" s="224"/>
      <c r="O1058" s="224"/>
      <c r="P1058" s="185"/>
      <c r="Q1058" s="225"/>
      <c r="R1058" s="182" t="str">
        <f ca="1">IF(ISERROR($V1058),"",OFFSET('Smelter Look-up'!$C$4,$V1058-4,0)&amp;"")</f>
        <v/>
      </c>
      <c r="S1058" s="181" t="str">
        <f t="shared" ca="1" si="135"/>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si="136"/>
        <v>0</v>
      </c>
      <c r="AB1058" s="228" t="str">
        <f t="shared" si="137"/>
        <v/>
      </c>
    </row>
    <row r="1059" spans="1:28" s="227" customFormat="1" ht="20.25">
      <c r="A1059" s="181"/>
      <c r="B1059" s="182"/>
      <c r="C1059" s="186"/>
      <c r="D1059" s="230"/>
      <c r="E1059" s="182"/>
      <c r="F1059" s="182"/>
      <c r="G1059" s="182"/>
      <c r="H1059" s="183"/>
      <c r="I1059" s="184"/>
      <c r="J1059" s="184"/>
      <c r="K1059" s="224"/>
      <c r="L1059" s="224"/>
      <c r="M1059" s="224"/>
      <c r="N1059" s="224"/>
      <c r="O1059" s="224"/>
      <c r="P1059" s="185"/>
      <c r="Q1059" s="225"/>
      <c r="R1059" s="182" t="str">
        <f ca="1">IF(ISERROR($V1059),"",OFFSET('Smelter Look-up'!$C$4,$V1059-4,0)&amp;"")</f>
        <v/>
      </c>
      <c r="S1059" s="181" t="str">
        <f t="shared" ca="1" si="135"/>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si="136"/>
        <v>0</v>
      </c>
      <c r="AB1059" s="228" t="str">
        <f t="shared" si="137"/>
        <v/>
      </c>
    </row>
    <row r="1060" spans="1:28" s="227" customFormat="1" ht="20.25">
      <c r="A1060" s="181"/>
      <c r="B1060" s="182"/>
      <c r="C1060" s="186"/>
      <c r="D1060" s="230"/>
      <c r="E1060" s="182"/>
      <c r="F1060" s="182"/>
      <c r="G1060" s="182"/>
      <c r="H1060" s="183"/>
      <c r="I1060" s="184"/>
      <c r="J1060" s="184"/>
      <c r="K1060" s="224"/>
      <c r="L1060" s="224"/>
      <c r="M1060" s="224"/>
      <c r="N1060" s="224"/>
      <c r="O1060" s="224"/>
      <c r="P1060" s="185"/>
      <c r="Q1060" s="225"/>
      <c r="R1060" s="182" t="str">
        <f ca="1">IF(ISERROR($V1060),"",OFFSET('Smelter Look-up'!$C$4,$V1060-4,0)&amp;"")</f>
        <v/>
      </c>
      <c r="S1060" s="181" t="str">
        <f t="shared" ca="1" si="135"/>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si="136"/>
        <v>0</v>
      </c>
      <c r="AB1060" s="228" t="str">
        <f t="shared" si="137"/>
        <v/>
      </c>
    </row>
    <row r="1061" spans="1:28" s="227" customFormat="1" ht="20.25">
      <c r="A1061" s="181"/>
      <c r="B1061" s="182"/>
      <c r="C1061" s="186"/>
      <c r="D1061" s="230"/>
      <c r="E1061" s="182"/>
      <c r="F1061" s="182"/>
      <c r="G1061" s="182"/>
      <c r="H1061" s="183"/>
      <c r="I1061" s="184"/>
      <c r="J1061" s="184"/>
      <c r="K1061" s="224"/>
      <c r="L1061" s="224"/>
      <c r="M1061" s="224"/>
      <c r="N1061" s="224"/>
      <c r="O1061" s="224"/>
      <c r="P1061" s="185"/>
      <c r="Q1061" s="225"/>
      <c r="R1061" s="182" t="str">
        <f ca="1">IF(ISERROR($V1061),"",OFFSET('Smelter Look-up'!$C$4,$V1061-4,0)&amp;"")</f>
        <v/>
      </c>
      <c r="S1061" s="181" t="str">
        <f t="shared" ca="1" si="135"/>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si="136"/>
        <v>0</v>
      </c>
      <c r="AB1061" s="228" t="str">
        <f t="shared" si="137"/>
        <v/>
      </c>
    </row>
    <row r="1062" spans="1:28" s="227" customFormat="1" ht="20.25">
      <c r="A1062" s="181"/>
      <c r="B1062" s="182"/>
      <c r="C1062" s="186"/>
      <c r="D1062" s="230"/>
      <c r="E1062" s="182"/>
      <c r="F1062" s="182"/>
      <c r="G1062" s="182"/>
      <c r="H1062" s="183"/>
      <c r="I1062" s="184"/>
      <c r="J1062" s="184"/>
      <c r="K1062" s="224"/>
      <c r="L1062" s="224"/>
      <c r="M1062" s="224"/>
      <c r="N1062" s="224"/>
      <c r="O1062" s="224"/>
      <c r="P1062" s="185"/>
      <c r="Q1062" s="225"/>
      <c r="R1062" s="182" t="str">
        <f ca="1">IF(ISERROR($V1062),"",OFFSET('Smelter Look-up'!$C$4,$V1062-4,0)&amp;"")</f>
        <v/>
      </c>
      <c r="S1062" s="181" t="str">
        <f t="shared" ca="1" si="135"/>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si="136"/>
        <v>0</v>
      </c>
      <c r="AB1062" s="228" t="str">
        <f t="shared" si="137"/>
        <v/>
      </c>
    </row>
    <row r="1063" spans="1:28" s="227" customFormat="1" ht="20.25">
      <c r="A1063" s="181"/>
      <c r="B1063" s="182"/>
      <c r="C1063" s="186"/>
      <c r="D1063" s="230"/>
      <c r="E1063" s="182"/>
      <c r="F1063" s="182"/>
      <c r="G1063" s="182"/>
      <c r="H1063" s="183"/>
      <c r="I1063" s="184"/>
      <c r="J1063" s="184"/>
      <c r="K1063" s="224"/>
      <c r="L1063" s="224"/>
      <c r="M1063" s="224"/>
      <c r="N1063" s="224"/>
      <c r="O1063" s="224"/>
      <c r="P1063" s="185"/>
      <c r="Q1063" s="225"/>
      <c r="R1063" s="182" t="str">
        <f ca="1">IF(ISERROR($V1063),"",OFFSET('Smelter Look-up'!$C$4,$V1063-4,0)&amp;"")</f>
        <v/>
      </c>
      <c r="S1063" s="181" t="str">
        <f t="shared" ca="1" si="135"/>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si="136"/>
        <v>0</v>
      </c>
      <c r="AB1063" s="228" t="str">
        <f t="shared" si="137"/>
        <v/>
      </c>
    </row>
    <row r="1064" spans="1:28" s="227" customFormat="1" ht="20.25">
      <c r="A1064" s="181"/>
      <c r="B1064" s="182"/>
      <c r="C1064" s="186"/>
      <c r="D1064" s="230"/>
      <c r="E1064" s="182"/>
      <c r="F1064" s="182"/>
      <c r="G1064" s="182"/>
      <c r="H1064" s="183"/>
      <c r="I1064" s="184"/>
      <c r="J1064" s="184"/>
      <c r="K1064" s="224"/>
      <c r="L1064" s="224"/>
      <c r="M1064" s="224"/>
      <c r="N1064" s="224"/>
      <c r="O1064" s="224"/>
      <c r="P1064" s="185"/>
      <c r="Q1064" s="225"/>
      <c r="R1064" s="182" t="str">
        <f ca="1">IF(ISERROR($V1064),"",OFFSET('Smelter Look-up'!$C$4,$V1064-4,0)&amp;"")</f>
        <v/>
      </c>
      <c r="S1064" s="181" t="str">
        <f t="shared" ca="1" si="135"/>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si="136"/>
        <v>0</v>
      </c>
      <c r="AB1064" s="228" t="str">
        <f t="shared" si="137"/>
        <v/>
      </c>
    </row>
    <row r="1065" spans="1:28" s="227" customFormat="1" ht="20.25">
      <c r="A1065" s="181"/>
      <c r="B1065" s="182"/>
      <c r="C1065" s="186"/>
      <c r="D1065" s="230"/>
      <c r="E1065" s="182"/>
      <c r="F1065" s="182"/>
      <c r="G1065" s="182"/>
      <c r="H1065" s="183"/>
      <c r="I1065" s="184"/>
      <c r="J1065" s="184"/>
      <c r="K1065" s="224"/>
      <c r="L1065" s="224"/>
      <c r="M1065" s="224"/>
      <c r="N1065" s="224"/>
      <c r="O1065" s="224"/>
      <c r="P1065" s="185"/>
      <c r="Q1065" s="225"/>
      <c r="R1065" s="182" t="str">
        <f ca="1">IF(ISERROR($V1065),"",OFFSET('Smelter Look-up'!$C$4,$V1065-4,0)&amp;"")</f>
        <v/>
      </c>
      <c r="S1065" s="181" t="str">
        <f t="shared" ca="1" si="135"/>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si="136"/>
        <v>0</v>
      </c>
      <c r="AB1065" s="228" t="str">
        <f t="shared" si="137"/>
        <v/>
      </c>
    </row>
    <row r="1066" spans="1:28" s="227" customFormat="1" ht="20.25">
      <c r="A1066" s="181"/>
      <c r="B1066" s="182"/>
      <c r="C1066" s="186"/>
      <c r="D1066" s="230"/>
      <c r="E1066" s="182"/>
      <c r="F1066" s="182"/>
      <c r="G1066" s="182"/>
      <c r="H1066" s="183"/>
      <c r="I1066" s="184"/>
      <c r="J1066" s="184"/>
      <c r="K1066" s="224"/>
      <c r="L1066" s="224"/>
      <c r="M1066" s="224"/>
      <c r="N1066" s="224"/>
      <c r="O1066" s="224"/>
      <c r="P1066" s="185"/>
      <c r="Q1066" s="225"/>
      <c r="R1066" s="182" t="str">
        <f ca="1">IF(ISERROR($V1066),"",OFFSET('Smelter Look-up'!$C$4,$V1066-4,0)&amp;"")</f>
        <v/>
      </c>
      <c r="S1066" s="181" t="str">
        <f t="shared" ca="1" si="135"/>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si="136"/>
        <v>0</v>
      </c>
      <c r="AB1066" s="228" t="str">
        <f t="shared" si="137"/>
        <v/>
      </c>
    </row>
    <row r="1067" spans="1:28" s="227" customFormat="1" ht="20.25">
      <c r="A1067" s="181"/>
      <c r="B1067" s="182"/>
      <c r="C1067" s="186"/>
      <c r="D1067" s="230"/>
      <c r="E1067" s="182"/>
      <c r="F1067" s="182"/>
      <c r="G1067" s="182"/>
      <c r="H1067" s="183"/>
      <c r="I1067" s="184"/>
      <c r="J1067" s="184"/>
      <c r="K1067" s="224"/>
      <c r="L1067" s="224"/>
      <c r="M1067" s="224"/>
      <c r="N1067" s="224"/>
      <c r="O1067" s="224"/>
      <c r="P1067" s="185"/>
      <c r="Q1067" s="225"/>
      <c r="R1067" s="182" t="str">
        <f ca="1">IF(ISERROR($V1067),"",OFFSET('Smelter Look-up'!$C$4,$V1067-4,0)&amp;"")</f>
        <v/>
      </c>
      <c r="S1067" s="181" t="str">
        <f t="shared" ca="1" si="135"/>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si="136"/>
        <v>0</v>
      </c>
      <c r="AB1067" s="228" t="str">
        <f t="shared" si="137"/>
        <v/>
      </c>
    </row>
    <row r="1068" spans="1:28" s="227" customFormat="1" ht="20.25">
      <c r="A1068" s="181"/>
      <c r="B1068" s="182"/>
      <c r="C1068" s="186"/>
      <c r="D1068" s="230"/>
      <c r="E1068" s="182"/>
      <c r="F1068" s="182"/>
      <c r="G1068" s="182"/>
      <c r="H1068" s="183"/>
      <c r="I1068" s="184"/>
      <c r="J1068" s="184"/>
      <c r="K1068" s="224"/>
      <c r="L1068" s="224"/>
      <c r="M1068" s="224"/>
      <c r="N1068" s="224"/>
      <c r="O1068" s="224"/>
      <c r="P1068" s="185"/>
      <c r="Q1068" s="225"/>
      <c r="R1068" s="182" t="str">
        <f ca="1">IF(ISERROR($V1068),"",OFFSET('Smelter Look-up'!$C$4,$V1068-4,0)&amp;"")</f>
        <v/>
      </c>
      <c r="S1068" s="181" t="str">
        <f t="shared" ca="1" si="135"/>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si="136"/>
        <v>0</v>
      </c>
      <c r="AB1068" s="228" t="str">
        <f t="shared" si="137"/>
        <v/>
      </c>
    </row>
    <row r="1069" spans="1:28" s="227" customFormat="1" ht="20.25">
      <c r="A1069" s="181"/>
      <c r="B1069" s="182"/>
      <c r="C1069" s="186"/>
      <c r="D1069" s="230"/>
      <c r="E1069" s="182"/>
      <c r="F1069" s="182"/>
      <c r="G1069" s="182"/>
      <c r="H1069" s="183"/>
      <c r="I1069" s="184"/>
      <c r="J1069" s="184"/>
      <c r="K1069" s="224"/>
      <c r="L1069" s="224"/>
      <c r="M1069" s="224"/>
      <c r="N1069" s="224"/>
      <c r="O1069" s="224"/>
      <c r="P1069" s="185"/>
      <c r="Q1069" s="225"/>
      <c r="R1069" s="182" t="str">
        <f ca="1">IF(ISERROR($V1069),"",OFFSET('Smelter Look-up'!$C$4,$V1069-4,0)&amp;"")</f>
        <v/>
      </c>
      <c r="S1069" s="181" t="str">
        <f t="shared" ca="1" si="135"/>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si="136"/>
        <v>0</v>
      </c>
      <c r="AB1069" s="228" t="str">
        <f t="shared" si="137"/>
        <v/>
      </c>
    </row>
    <row r="1070" spans="1:28" s="227" customFormat="1" ht="20.25">
      <c r="A1070" s="181"/>
      <c r="B1070" s="182"/>
      <c r="C1070" s="186"/>
      <c r="D1070" s="230"/>
      <c r="E1070" s="182"/>
      <c r="F1070" s="182"/>
      <c r="G1070" s="182"/>
      <c r="H1070" s="183"/>
      <c r="I1070" s="184"/>
      <c r="J1070" s="184"/>
      <c r="K1070" s="224"/>
      <c r="L1070" s="224"/>
      <c r="M1070" s="224"/>
      <c r="N1070" s="224"/>
      <c r="O1070" s="224"/>
      <c r="P1070" s="185"/>
      <c r="Q1070" s="225"/>
      <c r="R1070" s="182" t="str">
        <f ca="1">IF(ISERROR($V1070),"",OFFSET('Smelter Look-up'!$C$4,$V1070-4,0)&amp;"")</f>
        <v/>
      </c>
      <c r="S1070" s="181" t="str">
        <f t="shared" ca="1" si="135"/>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si="136"/>
        <v>0</v>
      </c>
      <c r="AB1070" s="228" t="str">
        <f t="shared" si="137"/>
        <v/>
      </c>
    </row>
    <row r="1071" spans="1:28" s="227" customFormat="1" ht="20.25">
      <c r="A1071" s="181"/>
      <c r="B1071" s="182"/>
      <c r="C1071" s="186"/>
      <c r="D1071" s="230"/>
      <c r="E1071" s="182"/>
      <c r="F1071" s="182"/>
      <c r="G1071" s="182"/>
      <c r="H1071" s="183"/>
      <c r="I1071" s="184"/>
      <c r="J1071" s="184"/>
      <c r="K1071" s="224"/>
      <c r="L1071" s="224"/>
      <c r="M1071" s="224"/>
      <c r="N1071" s="224"/>
      <c r="O1071" s="224"/>
      <c r="P1071" s="185"/>
      <c r="Q1071" s="225"/>
      <c r="R1071" s="182" t="str">
        <f ca="1">IF(ISERROR($V1071),"",OFFSET('Smelter Look-up'!$C$4,$V1071-4,0)&amp;"")</f>
        <v/>
      </c>
      <c r="S1071" s="181" t="str">
        <f t="shared" ca="1" si="135"/>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si="136"/>
        <v>0</v>
      </c>
      <c r="AB1071" s="228" t="str">
        <f t="shared" si="137"/>
        <v/>
      </c>
    </row>
    <row r="1072" spans="1:28" s="227" customFormat="1" ht="20.25">
      <c r="A1072" s="181"/>
      <c r="B1072" s="182"/>
      <c r="C1072" s="186"/>
      <c r="D1072" s="230"/>
      <c r="E1072" s="182"/>
      <c r="F1072" s="182"/>
      <c r="G1072" s="182"/>
      <c r="H1072" s="183"/>
      <c r="I1072" s="184"/>
      <c r="J1072" s="184"/>
      <c r="K1072" s="224"/>
      <c r="L1072" s="224"/>
      <c r="M1072" s="224"/>
      <c r="N1072" s="224"/>
      <c r="O1072" s="224"/>
      <c r="P1072" s="185"/>
      <c r="Q1072" s="225"/>
      <c r="R1072" s="182" t="str">
        <f ca="1">IF(ISERROR($V1072),"",OFFSET('Smelter Look-up'!$C$4,$V1072-4,0)&amp;"")</f>
        <v/>
      </c>
      <c r="S1072" s="181" t="str">
        <f t="shared" ca="1" si="135"/>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si="136"/>
        <v>0</v>
      </c>
      <c r="AB1072" s="228" t="str">
        <f t="shared" si="137"/>
        <v/>
      </c>
    </row>
    <row r="1073" spans="1:28" s="227" customFormat="1" ht="20.25">
      <c r="A1073" s="181"/>
      <c r="B1073" s="182"/>
      <c r="C1073" s="186"/>
      <c r="D1073" s="230"/>
      <c r="E1073" s="182"/>
      <c r="F1073" s="182"/>
      <c r="G1073" s="182"/>
      <c r="H1073" s="183"/>
      <c r="I1073" s="184"/>
      <c r="J1073" s="184"/>
      <c r="K1073" s="224"/>
      <c r="L1073" s="224"/>
      <c r="M1073" s="224"/>
      <c r="N1073" s="224"/>
      <c r="O1073" s="224"/>
      <c r="P1073" s="185"/>
      <c r="Q1073" s="225"/>
      <c r="R1073" s="182" t="str">
        <f ca="1">IF(ISERROR($V1073),"",OFFSET('Smelter Look-up'!$C$4,$V1073-4,0)&amp;"")</f>
        <v/>
      </c>
      <c r="S1073" s="181" t="str">
        <f t="shared" ca="1" si="135"/>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si="136"/>
        <v>0</v>
      </c>
      <c r="AB1073" s="228" t="str">
        <f t="shared" si="137"/>
        <v/>
      </c>
    </row>
    <row r="1074" spans="1:28" s="227" customFormat="1" ht="20.25">
      <c r="A1074" s="181"/>
      <c r="B1074" s="182"/>
      <c r="C1074" s="186"/>
      <c r="D1074" s="230"/>
      <c r="E1074" s="182"/>
      <c r="F1074" s="182"/>
      <c r="G1074" s="182"/>
      <c r="H1074" s="183"/>
      <c r="I1074" s="184"/>
      <c r="J1074" s="184"/>
      <c r="K1074" s="224"/>
      <c r="L1074" s="224"/>
      <c r="M1074" s="224"/>
      <c r="N1074" s="224"/>
      <c r="O1074" s="224"/>
      <c r="P1074" s="185"/>
      <c r="Q1074" s="225"/>
      <c r="R1074" s="182" t="str">
        <f ca="1">IF(ISERROR($V1074),"",OFFSET('Smelter Look-up'!$C$4,$V1074-4,0)&amp;"")</f>
        <v/>
      </c>
      <c r="S1074" s="181" t="str">
        <f t="shared" ca="1" si="135"/>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si="136"/>
        <v>0</v>
      </c>
      <c r="AB1074" s="228" t="str">
        <f t="shared" si="137"/>
        <v/>
      </c>
    </row>
    <row r="1075" spans="1:28" s="227" customFormat="1" ht="20.25">
      <c r="A1075" s="181"/>
      <c r="B1075" s="182"/>
      <c r="C1075" s="186"/>
      <c r="D1075" s="230"/>
      <c r="E1075" s="182"/>
      <c r="F1075" s="182"/>
      <c r="G1075" s="182"/>
      <c r="H1075" s="183"/>
      <c r="I1075" s="184"/>
      <c r="J1075" s="184"/>
      <c r="K1075" s="224"/>
      <c r="L1075" s="224"/>
      <c r="M1075" s="224"/>
      <c r="N1075" s="224"/>
      <c r="O1075" s="224"/>
      <c r="P1075" s="185"/>
      <c r="Q1075" s="225"/>
      <c r="R1075" s="182" t="str">
        <f ca="1">IF(ISERROR($V1075),"",OFFSET('Smelter Look-up'!$C$4,$V1075-4,0)&amp;"")</f>
        <v/>
      </c>
      <c r="S1075" s="181" t="str">
        <f t="shared" ca="1" si="135"/>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si="136"/>
        <v>0</v>
      </c>
      <c r="AB1075" s="228" t="str">
        <f t="shared" si="137"/>
        <v/>
      </c>
    </row>
    <row r="1076" spans="1:28" s="227" customFormat="1" ht="20.25">
      <c r="A1076" s="181"/>
      <c r="B1076" s="182"/>
      <c r="C1076" s="186"/>
      <c r="D1076" s="230"/>
      <c r="E1076" s="182"/>
      <c r="F1076" s="182"/>
      <c r="G1076" s="182"/>
      <c r="H1076" s="183"/>
      <c r="I1076" s="184"/>
      <c r="J1076" s="184"/>
      <c r="K1076" s="224"/>
      <c r="L1076" s="224"/>
      <c r="M1076" s="224"/>
      <c r="N1076" s="224"/>
      <c r="O1076" s="224"/>
      <c r="P1076" s="185"/>
      <c r="Q1076" s="225"/>
      <c r="R1076" s="182" t="str">
        <f ca="1">IF(ISERROR($V1076),"",OFFSET('Smelter Look-up'!$C$4,$V1076-4,0)&amp;"")</f>
        <v/>
      </c>
      <c r="S1076" s="181" t="str">
        <f t="shared" ca="1" si="135"/>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si="136"/>
        <v>0</v>
      </c>
      <c r="AB1076" s="228" t="str">
        <f t="shared" si="137"/>
        <v/>
      </c>
    </row>
    <row r="1077" spans="1:28" s="227" customFormat="1" ht="20.25">
      <c r="A1077" s="181"/>
      <c r="B1077" s="182"/>
      <c r="C1077" s="186"/>
      <c r="D1077" s="230"/>
      <c r="E1077" s="182"/>
      <c r="F1077" s="182"/>
      <c r="G1077" s="182"/>
      <c r="H1077" s="183"/>
      <c r="I1077" s="184"/>
      <c r="J1077" s="184"/>
      <c r="K1077" s="224"/>
      <c r="L1077" s="224"/>
      <c r="M1077" s="224"/>
      <c r="N1077" s="224"/>
      <c r="O1077" s="224"/>
      <c r="P1077" s="185"/>
      <c r="Q1077" s="225"/>
      <c r="R1077" s="182" t="str">
        <f ca="1">IF(ISERROR($V1077),"",OFFSET('Smelter Look-up'!$C$4,$V1077-4,0)&amp;"")</f>
        <v/>
      </c>
      <c r="S1077" s="181" t="str">
        <f t="shared" ca="1" si="135"/>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si="136"/>
        <v>0</v>
      </c>
      <c r="AB1077" s="228" t="str">
        <f t="shared" si="137"/>
        <v/>
      </c>
    </row>
    <row r="1078" spans="1:28" s="227" customFormat="1" ht="20.25">
      <c r="A1078" s="181"/>
      <c r="B1078" s="182"/>
      <c r="C1078" s="186"/>
      <c r="D1078" s="230"/>
      <c r="E1078" s="182"/>
      <c r="F1078" s="182"/>
      <c r="G1078" s="182"/>
      <c r="H1078" s="183"/>
      <c r="I1078" s="184"/>
      <c r="J1078" s="184"/>
      <c r="K1078" s="224"/>
      <c r="L1078" s="224"/>
      <c r="M1078" s="224"/>
      <c r="N1078" s="224"/>
      <c r="O1078" s="224"/>
      <c r="P1078" s="185"/>
      <c r="Q1078" s="225"/>
      <c r="R1078" s="182" t="str">
        <f ca="1">IF(ISERROR($V1078),"",OFFSET('Smelter Look-up'!$C$4,$V1078-4,0)&amp;"")</f>
        <v/>
      </c>
      <c r="S1078" s="181" t="str">
        <f t="shared" ca="1" si="135"/>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si="136"/>
        <v>0</v>
      </c>
      <c r="AB1078" s="228" t="str">
        <f t="shared" si="137"/>
        <v/>
      </c>
    </row>
    <row r="1079" spans="1:28" s="227" customFormat="1" ht="20.25">
      <c r="A1079" s="181"/>
      <c r="B1079" s="182"/>
      <c r="C1079" s="186"/>
      <c r="D1079" s="230"/>
      <c r="E1079" s="182"/>
      <c r="F1079" s="182"/>
      <c r="G1079" s="182"/>
      <c r="H1079" s="183"/>
      <c r="I1079" s="184"/>
      <c r="J1079" s="184"/>
      <c r="K1079" s="224"/>
      <c r="L1079" s="224"/>
      <c r="M1079" s="224"/>
      <c r="N1079" s="224"/>
      <c r="O1079" s="224"/>
      <c r="P1079" s="185"/>
      <c r="Q1079" s="225"/>
      <c r="R1079" s="182" t="str">
        <f ca="1">IF(ISERROR($V1079),"",OFFSET('Smelter Look-up'!$C$4,$V1079-4,0)&amp;"")</f>
        <v/>
      </c>
      <c r="S1079" s="181" t="str">
        <f t="shared" ca="1" si="135"/>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si="136"/>
        <v>0</v>
      </c>
      <c r="AB1079" s="228" t="str">
        <f t="shared" si="137"/>
        <v/>
      </c>
    </row>
    <row r="1080" spans="1:28" s="227" customFormat="1" ht="20.25">
      <c r="A1080" s="181"/>
      <c r="B1080" s="182"/>
      <c r="C1080" s="186"/>
      <c r="D1080" s="230"/>
      <c r="E1080" s="182"/>
      <c r="F1080" s="182"/>
      <c r="G1080" s="182"/>
      <c r="H1080" s="183"/>
      <c r="I1080" s="184"/>
      <c r="J1080" s="184"/>
      <c r="K1080" s="224"/>
      <c r="L1080" s="224"/>
      <c r="M1080" s="224"/>
      <c r="N1080" s="224"/>
      <c r="O1080" s="224"/>
      <c r="P1080" s="185"/>
      <c r="Q1080" s="225"/>
      <c r="R1080" s="182" t="str">
        <f ca="1">IF(ISERROR($V1080),"",OFFSET('Smelter Look-up'!$C$4,$V1080-4,0)&amp;"")</f>
        <v/>
      </c>
      <c r="S1080" s="181" t="str">
        <f t="shared" ca="1" si="135"/>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si="136"/>
        <v>0</v>
      </c>
      <c r="AB1080" s="228" t="str">
        <f t="shared" si="137"/>
        <v/>
      </c>
    </row>
    <row r="1081" spans="1:28" s="227" customFormat="1" ht="20.25">
      <c r="A1081" s="181"/>
      <c r="B1081" s="182"/>
      <c r="C1081" s="186"/>
      <c r="D1081" s="230"/>
      <c r="E1081" s="182"/>
      <c r="F1081" s="182"/>
      <c r="G1081" s="182"/>
      <c r="H1081" s="183"/>
      <c r="I1081" s="184"/>
      <c r="J1081" s="184"/>
      <c r="K1081" s="224"/>
      <c r="L1081" s="224"/>
      <c r="M1081" s="224"/>
      <c r="N1081" s="224"/>
      <c r="O1081" s="224"/>
      <c r="P1081" s="185"/>
      <c r="Q1081" s="225"/>
      <c r="R1081" s="182" t="str">
        <f ca="1">IF(ISERROR($V1081),"",OFFSET('Smelter Look-up'!$C$4,$V1081-4,0)&amp;"")</f>
        <v/>
      </c>
      <c r="S1081" s="181" t="str">
        <f t="shared" ca="1" si="135"/>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si="136"/>
        <v>0</v>
      </c>
      <c r="AB1081" s="228" t="str">
        <f t="shared" si="137"/>
        <v/>
      </c>
    </row>
    <row r="1082" spans="1:28" s="227" customFormat="1" ht="20.25">
      <c r="A1082" s="181"/>
      <c r="B1082" s="182"/>
      <c r="C1082" s="186"/>
      <c r="D1082" s="230"/>
      <c r="E1082" s="182"/>
      <c r="F1082" s="182"/>
      <c r="G1082" s="182"/>
      <c r="H1082" s="183"/>
      <c r="I1082" s="184"/>
      <c r="J1082" s="184"/>
      <c r="K1082" s="224"/>
      <c r="L1082" s="224"/>
      <c r="M1082" s="224"/>
      <c r="N1082" s="224"/>
      <c r="O1082" s="224"/>
      <c r="P1082" s="185"/>
      <c r="Q1082" s="225"/>
      <c r="R1082" s="182" t="str">
        <f ca="1">IF(ISERROR($V1082),"",OFFSET('Smelter Look-up'!$C$4,$V1082-4,0)&amp;"")</f>
        <v/>
      </c>
      <c r="S1082" s="181" t="str">
        <f t="shared" ca="1" si="135"/>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si="136"/>
        <v>0</v>
      </c>
      <c r="AB1082" s="228" t="str">
        <f t="shared" si="137"/>
        <v/>
      </c>
    </row>
    <row r="1083" spans="1:28" s="227" customFormat="1" ht="20.25">
      <c r="A1083" s="181"/>
      <c r="B1083" s="182"/>
      <c r="C1083" s="186"/>
      <c r="D1083" s="230"/>
      <c r="E1083" s="182"/>
      <c r="F1083" s="182"/>
      <c r="G1083" s="182"/>
      <c r="H1083" s="183"/>
      <c r="I1083" s="184"/>
      <c r="J1083" s="184"/>
      <c r="K1083" s="224"/>
      <c r="L1083" s="224"/>
      <c r="M1083" s="224"/>
      <c r="N1083" s="224"/>
      <c r="O1083" s="224"/>
      <c r="P1083" s="185"/>
      <c r="Q1083" s="225"/>
      <c r="R1083" s="182" t="str">
        <f ca="1">IF(ISERROR($V1083),"",OFFSET('Smelter Look-up'!$C$4,$V1083-4,0)&amp;"")</f>
        <v/>
      </c>
      <c r="S1083" s="181" t="str">
        <f t="shared" ca="1" si="135"/>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si="136"/>
        <v>0</v>
      </c>
      <c r="AB1083" s="228" t="str">
        <f t="shared" si="137"/>
        <v/>
      </c>
    </row>
    <row r="1084" spans="1:28" s="227" customFormat="1" ht="20.25">
      <c r="A1084" s="181"/>
      <c r="B1084" s="182"/>
      <c r="C1084" s="186"/>
      <c r="D1084" s="230"/>
      <c r="E1084" s="182"/>
      <c r="F1084" s="182"/>
      <c r="G1084" s="182"/>
      <c r="H1084" s="183"/>
      <c r="I1084" s="184"/>
      <c r="J1084" s="184"/>
      <c r="K1084" s="224"/>
      <c r="L1084" s="224"/>
      <c r="M1084" s="224"/>
      <c r="N1084" s="224"/>
      <c r="O1084" s="224"/>
      <c r="P1084" s="185"/>
      <c r="Q1084" s="225"/>
      <c r="R1084" s="182" t="str">
        <f ca="1">IF(ISERROR($V1084),"",OFFSET('Smelter Look-up'!$C$4,$V1084-4,0)&amp;"")</f>
        <v/>
      </c>
      <c r="S1084" s="181" t="str">
        <f t="shared" ca="1" si="135"/>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si="136"/>
        <v>0</v>
      </c>
      <c r="AB1084" s="228" t="str">
        <f t="shared" si="137"/>
        <v/>
      </c>
    </row>
    <row r="1085" spans="1:28" s="227" customFormat="1" ht="20.25">
      <c r="A1085" s="181"/>
      <c r="B1085" s="182"/>
      <c r="C1085" s="186"/>
      <c r="D1085" s="230"/>
      <c r="E1085" s="182"/>
      <c r="F1085" s="182"/>
      <c r="G1085" s="182"/>
      <c r="H1085" s="183"/>
      <c r="I1085" s="184"/>
      <c r="J1085" s="184"/>
      <c r="K1085" s="224"/>
      <c r="L1085" s="224"/>
      <c r="M1085" s="224"/>
      <c r="N1085" s="224"/>
      <c r="O1085" s="224"/>
      <c r="P1085" s="185"/>
      <c r="Q1085" s="225"/>
      <c r="R1085" s="182" t="str">
        <f ca="1">IF(ISERROR($V1085),"",OFFSET('Smelter Look-up'!$C$4,$V1085-4,0)&amp;"")</f>
        <v/>
      </c>
      <c r="S1085" s="181" t="str">
        <f t="shared" ref="S1085:S1115" ca="1" si="138">IF(B1085="","",IF(ISERROR(MATCH($E1085,CL,0)),"Unknown",INDIRECT("'C'!$A$"&amp;MATCH($E1085,CL,0)+1)))</f>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ref="X1085:X1115" si="139">IF(AND(C1085="Smelter not listed",OR(LEN(D1085)=0,LEN(E1085)=0)),1,0)</f>
        <v>0</v>
      </c>
      <c r="AB1085" s="228" t="str">
        <f t="shared" ref="AB1085:AB1115" si="140">B1085&amp;C1085</f>
        <v/>
      </c>
    </row>
    <row r="1086" spans="1:28" s="227" customFormat="1" ht="20.25">
      <c r="A1086" s="181"/>
      <c r="B1086" s="182"/>
      <c r="C1086" s="186"/>
      <c r="D1086" s="230"/>
      <c r="E1086" s="182"/>
      <c r="F1086" s="182"/>
      <c r="G1086" s="182"/>
      <c r="H1086" s="183"/>
      <c r="I1086" s="184"/>
      <c r="J1086" s="184"/>
      <c r="K1086" s="224"/>
      <c r="L1086" s="224"/>
      <c r="M1086" s="224"/>
      <c r="N1086" s="224"/>
      <c r="O1086" s="224"/>
      <c r="P1086" s="185"/>
      <c r="Q1086" s="225"/>
      <c r="R1086" s="182" t="str">
        <f ca="1">IF(ISERROR($V1086),"",OFFSET('Smelter Look-up'!$C$4,$V1086-4,0)&amp;"")</f>
        <v/>
      </c>
      <c r="S1086" s="181" t="str">
        <f t="shared" ca="1" si="138"/>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si="139"/>
        <v>0</v>
      </c>
      <c r="AB1086" s="228" t="str">
        <f t="shared" si="140"/>
        <v/>
      </c>
    </row>
    <row r="1087" spans="1:28" s="227" customFormat="1" ht="20.25">
      <c r="A1087" s="181"/>
      <c r="B1087" s="182"/>
      <c r="C1087" s="186"/>
      <c r="D1087" s="230"/>
      <c r="E1087" s="182"/>
      <c r="F1087" s="182"/>
      <c r="G1087" s="182"/>
      <c r="H1087" s="183"/>
      <c r="I1087" s="184"/>
      <c r="J1087" s="184"/>
      <c r="K1087" s="224"/>
      <c r="L1087" s="224"/>
      <c r="M1087" s="224"/>
      <c r="N1087" s="224"/>
      <c r="O1087" s="224"/>
      <c r="P1087" s="185"/>
      <c r="Q1087" s="225"/>
      <c r="R1087" s="182" t="str">
        <f ca="1">IF(ISERROR($V1087),"",OFFSET('Smelter Look-up'!$C$4,$V1087-4,0)&amp;"")</f>
        <v/>
      </c>
      <c r="S1087" s="181" t="str">
        <f t="shared" ca="1" si="138"/>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si="139"/>
        <v>0</v>
      </c>
      <c r="AB1087" s="228" t="str">
        <f t="shared" si="140"/>
        <v/>
      </c>
    </row>
    <row r="1088" spans="1:28" s="227" customFormat="1" ht="20.25">
      <c r="A1088" s="181"/>
      <c r="B1088" s="182"/>
      <c r="C1088" s="186"/>
      <c r="D1088" s="230"/>
      <c r="E1088" s="182"/>
      <c r="F1088" s="182"/>
      <c r="G1088" s="182"/>
      <c r="H1088" s="183"/>
      <c r="I1088" s="184"/>
      <c r="J1088" s="184"/>
      <c r="K1088" s="224"/>
      <c r="L1088" s="224"/>
      <c r="M1088" s="224"/>
      <c r="N1088" s="224"/>
      <c r="O1088" s="224"/>
      <c r="P1088" s="185"/>
      <c r="Q1088" s="225"/>
      <c r="R1088" s="182" t="str">
        <f ca="1">IF(ISERROR($V1088),"",OFFSET('Smelter Look-up'!$C$4,$V1088-4,0)&amp;"")</f>
        <v/>
      </c>
      <c r="S1088" s="181" t="str">
        <f t="shared" ca="1" si="138"/>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si="139"/>
        <v>0</v>
      </c>
      <c r="AB1088" s="228" t="str">
        <f t="shared" si="140"/>
        <v/>
      </c>
    </row>
    <row r="1089" spans="1:28" s="227" customFormat="1" ht="20.25">
      <c r="A1089" s="181"/>
      <c r="B1089" s="182"/>
      <c r="C1089" s="186"/>
      <c r="D1089" s="230"/>
      <c r="E1089" s="182"/>
      <c r="F1089" s="182"/>
      <c r="G1089" s="182"/>
      <c r="H1089" s="183"/>
      <c r="I1089" s="184"/>
      <c r="J1089" s="184"/>
      <c r="K1089" s="224"/>
      <c r="L1089" s="224"/>
      <c r="M1089" s="224"/>
      <c r="N1089" s="224"/>
      <c r="O1089" s="224"/>
      <c r="P1089" s="185"/>
      <c r="Q1089" s="225"/>
      <c r="R1089" s="182" t="str">
        <f ca="1">IF(ISERROR($V1089),"",OFFSET('Smelter Look-up'!$C$4,$V1089-4,0)&amp;"")</f>
        <v/>
      </c>
      <c r="S1089" s="181" t="str">
        <f t="shared" ca="1" si="138"/>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si="139"/>
        <v>0</v>
      </c>
      <c r="AB1089" s="228" t="str">
        <f t="shared" si="140"/>
        <v/>
      </c>
    </row>
    <row r="1090" spans="1:28" s="227" customFormat="1" ht="20.25">
      <c r="A1090" s="181"/>
      <c r="B1090" s="182"/>
      <c r="C1090" s="186"/>
      <c r="D1090" s="230"/>
      <c r="E1090" s="182"/>
      <c r="F1090" s="182"/>
      <c r="G1090" s="182"/>
      <c r="H1090" s="183"/>
      <c r="I1090" s="184"/>
      <c r="J1090" s="184"/>
      <c r="K1090" s="224"/>
      <c r="L1090" s="224"/>
      <c r="M1090" s="224"/>
      <c r="N1090" s="224"/>
      <c r="O1090" s="224"/>
      <c r="P1090" s="185"/>
      <c r="Q1090" s="225"/>
      <c r="R1090" s="182" t="str">
        <f ca="1">IF(ISERROR($V1090),"",OFFSET('Smelter Look-up'!$C$4,$V1090-4,0)&amp;"")</f>
        <v/>
      </c>
      <c r="S1090" s="181" t="str">
        <f t="shared" ca="1" si="138"/>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si="139"/>
        <v>0</v>
      </c>
      <c r="AB1090" s="228" t="str">
        <f t="shared" si="140"/>
        <v/>
      </c>
    </row>
    <row r="1091" spans="1:28" s="227" customFormat="1" ht="20.25">
      <c r="A1091" s="181"/>
      <c r="B1091" s="182"/>
      <c r="C1091" s="186"/>
      <c r="D1091" s="230"/>
      <c r="E1091" s="182"/>
      <c r="F1091" s="182"/>
      <c r="G1091" s="182"/>
      <c r="H1091" s="183"/>
      <c r="I1091" s="184"/>
      <c r="J1091" s="184"/>
      <c r="K1091" s="224"/>
      <c r="L1091" s="224"/>
      <c r="M1091" s="224"/>
      <c r="N1091" s="224"/>
      <c r="O1091" s="224"/>
      <c r="P1091" s="185"/>
      <c r="Q1091" s="225"/>
      <c r="R1091" s="182" t="str">
        <f ca="1">IF(ISERROR($V1091),"",OFFSET('Smelter Look-up'!$C$4,$V1091-4,0)&amp;"")</f>
        <v/>
      </c>
      <c r="S1091" s="181" t="str">
        <f t="shared" ca="1" si="138"/>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si="139"/>
        <v>0</v>
      </c>
      <c r="AB1091" s="228" t="str">
        <f t="shared" si="140"/>
        <v/>
      </c>
    </row>
    <row r="1092" spans="1:28" s="227" customFormat="1" ht="20.25">
      <c r="A1092" s="181"/>
      <c r="B1092" s="182"/>
      <c r="C1092" s="186"/>
      <c r="D1092" s="230"/>
      <c r="E1092" s="182"/>
      <c r="F1092" s="182"/>
      <c r="G1092" s="182"/>
      <c r="H1092" s="183"/>
      <c r="I1092" s="184"/>
      <c r="J1092" s="184"/>
      <c r="K1092" s="224"/>
      <c r="L1092" s="224"/>
      <c r="M1092" s="224"/>
      <c r="N1092" s="224"/>
      <c r="O1092" s="224"/>
      <c r="P1092" s="185"/>
      <c r="Q1092" s="225"/>
      <c r="R1092" s="182" t="str">
        <f ca="1">IF(ISERROR($V1092),"",OFFSET('Smelter Look-up'!$C$4,$V1092-4,0)&amp;"")</f>
        <v/>
      </c>
      <c r="S1092" s="181" t="str">
        <f t="shared" ca="1" si="138"/>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si="139"/>
        <v>0</v>
      </c>
      <c r="AB1092" s="228" t="str">
        <f t="shared" si="140"/>
        <v/>
      </c>
    </row>
    <row r="1093" spans="1:28" s="227" customFormat="1" ht="20.25">
      <c r="A1093" s="181"/>
      <c r="B1093" s="182"/>
      <c r="C1093" s="186"/>
      <c r="D1093" s="230"/>
      <c r="E1093" s="182"/>
      <c r="F1093" s="182"/>
      <c r="G1093" s="182"/>
      <c r="H1093" s="183"/>
      <c r="I1093" s="184"/>
      <c r="J1093" s="184"/>
      <c r="K1093" s="224"/>
      <c r="L1093" s="224"/>
      <c r="M1093" s="224"/>
      <c r="N1093" s="224"/>
      <c r="O1093" s="224"/>
      <c r="P1093" s="185"/>
      <c r="Q1093" s="225"/>
      <c r="R1093" s="182" t="str">
        <f ca="1">IF(ISERROR($V1093),"",OFFSET('Smelter Look-up'!$C$4,$V1093-4,0)&amp;"")</f>
        <v/>
      </c>
      <c r="S1093" s="181" t="str">
        <f t="shared" ca="1" si="138"/>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si="139"/>
        <v>0</v>
      </c>
      <c r="AB1093" s="228" t="str">
        <f t="shared" si="140"/>
        <v/>
      </c>
    </row>
    <row r="1094" spans="1:28" s="227" customFormat="1" ht="20.25">
      <c r="A1094" s="181"/>
      <c r="B1094" s="182"/>
      <c r="C1094" s="186"/>
      <c r="D1094" s="230"/>
      <c r="E1094" s="182"/>
      <c r="F1094" s="182"/>
      <c r="G1094" s="182"/>
      <c r="H1094" s="183"/>
      <c r="I1094" s="184"/>
      <c r="J1094" s="184"/>
      <c r="K1094" s="224"/>
      <c r="L1094" s="224"/>
      <c r="M1094" s="224"/>
      <c r="N1094" s="224"/>
      <c r="O1094" s="224"/>
      <c r="P1094" s="185"/>
      <c r="Q1094" s="225"/>
      <c r="R1094" s="182" t="str">
        <f ca="1">IF(ISERROR($V1094),"",OFFSET('Smelter Look-up'!$C$4,$V1094-4,0)&amp;"")</f>
        <v/>
      </c>
      <c r="S1094" s="181" t="str">
        <f t="shared" ca="1" si="138"/>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si="139"/>
        <v>0</v>
      </c>
      <c r="AB1094" s="228" t="str">
        <f t="shared" si="140"/>
        <v/>
      </c>
    </row>
    <row r="1095" spans="1:28" s="227" customFormat="1" ht="20.25">
      <c r="A1095" s="181"/>
      <c r="B1095" s="182"/>
      <c r="C1095" s="186"/>
      <c r="D1095" s="230"/>
      <c r="E1095" s="182"/>
      <c r="F1095" s="182"/>
      <c r="G1095" s="182"/>
      <c r="H1095" s="183"/>
      <c r="I1095" s="184"/>
      <c r="J1095" s="184"/>
      <c r="K1095" s="224"/>
      <c r="L1095" s="224"/>
      <c r="M1095" s="224"/>
      <c r="N1095" s="224"/>
      <c r="O1095" s="224"/>
      <c r="P1095" s="185"/>
      <c r="Q1095" s="225"/>
      <c r="R1095" s="182" t="str">
        <f ca="1">IF(ISERROR($V1095),"",OFFSET('Smelter Look-up'!$C$4,$V1095-4,0)&amp;"")</f>
        <v/>
      </c>
      <c r="S1095" s="181" t="str">
        <f t="shared" ca="1" si="138"/>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si="139"/>
        <v>0</v>
      </c>
      <c r="AB1095" s="228" t="str">
        <f t="shared" si="140"/>
        <v/>
      </c>
    </row>
    <row r="1096" spans="1:28" s="227" customFormat="1" ht="20.25">
      <c r="A1096" s="181"/>
      <c r="B1096" s="182"/>
      <c r="C1096" s="186"/>
      <c r="D1096" s="230"/>
      <c r="E1096" s="182"/>
      <c r="F1096" s="182"/>
      <c r="G1096" s="182"/>
      <c r="H1096" s="183"/>
      <c r="I1096" s="184"/>
      <c r="J1096" s="184"/>
      <c r="K1096" s="224"/>
      <c r="L1096" s="224"/>
      <c r="M1096" s="224"/>
      <c r="N1096" s="224"/>
      <c r="O1096" s="224"/>
      <c r="P1096" s="185"/>
      <c r="Q1096" s="225"/>
      <c r="R1096" s="182" t="str">
        <f ca="1">IF(ISERROR($V1096),"",OFFSET('Smelter Look-up'!$C$4,$V1096-4,0)&amp;"")</f>
        <v/>
      </c>
      <c r="S1096" s="181" t="str">
        <f t="shared" ca="1" si="138"/>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si="139"/>
        <v>0</v>
      </c>
      <c r="AB1096" s="228" t="str">
        <f t="shared" si="140"/>
        <v/>
      </c>
    </row>
    <row r="1097" spans="1:28" s="227" customFormat="1" ht="20.25">
      <c r="A1097" s="181"/>
      <c r="B1097" s="182"/>
      <c r="C1097" s="186"/>
      <c r="D1097" s="230"/>
      <c r="E1097" s="182"/>
      <c r="F1097" s="182"/>
      <c r="G1097" s="182"/>
      <c r="H1097" s="183"/>
      <c r="I1097" s="184"/>
      <c r="J1097" s="184"/>
      <c r="K1097" s="224"/>
      <c r="L1097" s="224"/>
      <c r="M1097" s="224"/>
      <c r="N1097" s="224"/>
      <c r="O1097" s="224"/>
      <c r="P1097" s="185"/>
      <c r="Q1097" s="225"/>
      <c r="R1097" s="182" t="str">
        <f ca="1">IF(ISERROR($V1097),"",OFFSET('Smelter Look-up'!$C$4,$V1097-4,0)&amp;"")</f>
        <v/>
      </c>
      <c r="S1097" s="181" t="str">
        <f t="shared" ca="1" si="138"/>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si="139"/>
        <v>0</v>
      </c>
      <c r="AB1097" s="228" t="str">
        <f t="shared" si="140"/>
        <v/>
      </c>
    </row>
    <row r="1098" spans="1:28" s="227" customFormat="1" ht="20.25">
      <c r="A1098" s="181"/>
      <c r="B1098" s="182"/>
      <c r="C1098" s="186"/>
      <c r="D1098" s="230"/>
      <c r="E1098" s="182"/>
      <c r="F1098" s="182"/>
      <c r="G1098" s="182"/>
      <c r="H1098" s="183"/>
      <c r="I1098" s="184"/>
      <c r="J1098" s="184"/>
      <c r="K1098" s="224"/>
      <c r="L1098" s="224"/>
      <c r="M1098" s="224"/>
      <c r="N1098" s="224"/>
      <c r="O1098" s="224"/>
      <c r="P1098" s="185"/>
      <c r="Q1098" s="225"/>
      <c r="R1098" s="182" t="str">
        <f ca="1">IF(ISERROR($V1098),"",OFFSET('Smelter Look-up'!$C$4,$V1098-4,0)&amp;"")</f>
        <v/>
      </c>
      <c r="S1098" s="181" t="str">
        <f t="shared" ca="1" si="138"/>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si="139"/>
        <v>0</v>
      </c>
      <c r="AB1098" s="228" t="str">
        <f t="shared" si="140"/>
        <v/>
      </c>
    </row>
    <row r="1099" spans="1:28" s="227" customFormat="1" ht="20.25">
      <c r="A1099" s="181"/>
      <c r="B1099" s="182"/>
      <c r="C1099" s="186"/>
      <c r="D1099" s="230"/>
      <c r="E1099" s="182"/>
      <c r="F1099" s="182"/>
      <c r="G1099" s="182"/>
      <c r="H1099" s="183"/>
      <c r="I1099" s="184"/>
      <c r="J1099" s="184"/>
      <c r="K1099" s="224"/>
      <c r="L1099" s="224"/>
      <c r="M1099" s="224"/>
      <c r="N1099" s="224"/>
      <c r="O1099" s="224"/>
      <c r="P1099" s="185"/>
      <c r="Q1099" s="225"/>
      <c r="R1099" s="182" t="str">
        <f ca="1">IF(ISERROR($V1099),"",OFFSET('Smelter Look-up'!$C$4,$V1099-4,0)&amp;"")</f>
        <v/>
      </c>
      <c r="S1099" s="181" t="str">
        <f t="shared" ca="1" si="138"/>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si="139"/>
        <v>0</v>
      </c>
      <c r="AB1099" s="228" t="str">
        <f t="shared" si="140"/>
        <v/>
      </c>
    </row>
    <row r="1100" spans="1:28" s="227" customFormat="1" ht="20.25">
      <c r="A1100" s="181"/>
      <c r="B1100" s="182"/>
      <c r="C1100" s="186"/>
      <c r="D1100" s="230"/>
      <c r="E1100" s="182"/>
      <c r="F1100" s="182"/>
      <c r="G1100" s="182"/>
      <c r="H1100" s="183"/>
      <c r="I1100" s="184"/>
      <c r="J1100" s="184"/>
      <c r="K1100" s="224"/>
      <c r="L1100" s="224"/>
      <c r="M1100" s="224"/>
      <c r="N1100" s="224"/>
      <c r="O1100" s="224"/>
      <c r="P1100" s="185"/>
      <c r="Q1100" s="225"/>
      <c r="R1100" s="182" t="str">
        <f ca="1">IF(ISERROR($V1100),"",OFFSET('Smelter Look-up'!$C$4,$V1100-4,0)&amp;"")</f>
        <v/>
      </c>
      <c r="S1100" s="181" t="str">
        <f t="shared" ca="1" si="138"/>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si="139"/>
        <v>0</v>
      </c>
      <c r="AB1100" s="228" t="str">
        <f t="shared" si="140"/>
        <v/>
      </c>
    </row>
    <row r="1101" spans="1:28" s="227" customFormat="1" ht="20.25">
      <c r="A1101" s="181"/>
      <c r="B1101" s="182"/>
      <c r="C1101" s="186"/>
      <c r="D1101" s="230"/>
      <c r="E1101" s="182"/>
      <c r="F1101" s="182"/>
      <c r="G1101" s="182"/>
      <c r="H1101" s="183"/>
      <c r="I1101" s="184"/>
      <c r="J1101" s="184"/>
      <c r="K1101" s="224"/>
      <c r="L1101" s="224"/>
      <c r="M1101" s="224"/>
      <c r="N1101" s="224"/>
      <c r="O1101" s="224"/>
      <c r="P1101" s="185"/>
      <c r="Q1101" s="225"/>
      <c r="R1101" s="182" t="str">
        <f ca="1">IF(ISERROR($V1101),"",OFFSET('Smelter Look-up'!$C$4,$V1101-4,0)&amp;"")</f>
        <v/>
      </c>
      <c r="S1101" s="181" t="str">
        <f t="shared" ca="1" si="138"/>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si="139"/>
        <v>0</v>
      </c>
      <c r="AB1101" s="228" t="str">
        <f t="shared" si="140"/>
        <v/>
      </c>
    </row>
    <row r="1102" spans="1:28" s="227" customFormat="1" ht="20.25">
      <c r="A1102" s="181"/>
      <c r="B1102" s="182"/>
      <c r="C1102" s="186"/>
      <c r="D1102" s="230"/>
      <c r="E1102" s="182"/>
      <c r="F1102" s="182"/>
      <c r="G1102" s="182"/>
      <c r="H1102" s="183"/>
      <c r="I1102" s="184"/>
      <c r="J1102" s="184"/>
      <c r="K1102" s="224"/>
      <c r="L1102" s="224"/>
      <c r="M1102" s="224"/>
      <c r="N1102" s="224"/>
      <c r="O1102" s="224"/>
      <c r="P1102" s="185"/>
      <c r="Q1102" s="225"/>
      <c r="R1102" s="182" t="str">
        <f ca="1">IF(ISERROR($V1102),"",OFFSET('Smelter Look-up'!$C$4,$V1102-4,0)&amp;"")</f>
        <v/>
      </c>
      <c r="S1102" s="181" t="str">
        <f t="shared" ca="1" si="138"/>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si="139"/>
        <v>0</v>
      </c>
      <c r="AB1102" s="228" t="str">
        <f t="shared" si="140"/>
        <v/>
      </c>
    </row>
    <row r="1103" spans="1:28" s="227" customFormat="1" ht="20.25">
      <c r="A1103" s="181"/>
      <c r="B1103" s="182"/>
      <c r="C1103" s="186"/>
      <c r="D1103" s="230"/>
      <c r="E1103" s="182"/>
      <c r="F1103" s="182"/>
      <c r="G1103" s="182"/>
      <c r="H1103" s="183"/>
      <c r="I1103" s="184"/>
      <c r="J1103" s="184"/>
      <c r="K1103" s="224"/>
      <c r="L1103" s="224"/>
      <c r="M1103" s="224"/>
      <c r="N1103" s="224"/>
      <c r="O1103" s="224"/>
      <c r="P1103" s="185"/>
      <c r="Q1103" s="225"/>
      <c r="R1103" s="182" t="str">
        <f ca="1">IF(ISERROR($V1103),"",OFFSET('Smelter Look-up'!$C$4,$V1103-4,0)&amp;"")</f>
        <v/>
      </c>
      <c r="S1103" s="181" t="str">
        <f t="shared" ca="1" si="138"/>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si="139"/>
        <v>0</v>
      </c>
      <c r="AB1103" s="228" t="str">
        <f t="shared" si="140"/>
        <v/>
      </c>
    </row>
    <row r="1104" spans="1:28" s="227" customFormat="1" ht="20.25">
      <c r="A1104" s="181"/>
      <c r="B1104" s="182"/>
      <c r="C1104" s="186"/>
      <c r="D1104" s="230"/>
      <c r="E1104" s="182"/>
      <c r="F1104" s="182"/>
      <c r="G1104" s="182"/>
      <c r="H1104" s="183"/>
      <c r="I1104" s="184"/>
      <c r="J1104" s="184"/>
      <c r="K1104" s="224"/>
      <c r="L1104" s="224"/>
      <c r="M1104" s="224"/>
      <c r="N1104" s="224"/>
      <c r="O1104" s="224"/>
      <c r="P1104" s="185"/>
      <c r="Q1104" s="225"/>
      <c r="R1104" s="182" t="str">
        <f ca="1">IF(ISERROR($V1104),"",OFFSET('Smelter Look-up'!$C$4,$V1104-4,0)&amp;"")</f>
        <v/>
      </c>
      <c r="S1104" s="181" t="str">
        <f t="shared" ca="1" si="138"/>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si="139"/>
        <v>0</v>
      </c>
      <c r="AB1104" s="228" t="str">
        <f t="shared" si="140"/>
        <v/>
      </c>
    </row>
    <row r="1105" spans="1:28" s="227" customFormat="1" ht="20.25">
      <c r="A1105" s="181"/>
      <c r="B1105" s="182"/>
      <c r="C1105" s="186"/>
      <c r="D1105" s="230"/>
      <c r="E1105" s="182"/>
      <c r="F1105" s="182"/>
      <c r="G1105" s="182"/>
      <c r="H1105" s="183"/>
      <c r="I1105" s="184"/>
      <c r="J1105" s="184"/>
      <c r="K1105" s="224"/>
      <c r="L1105" s="224"/>
      <c r="M1105" s="224"/>
      <c r="N1105" s="224"/>
      <c r="O1105" s="224"/>
      <c r="P1105" s="185"/>
      <c r="Q1105" s="225"/>
      <c r="R1105" s="182" t="str">
        <f ca="1">IF(ISERROR($V1105),"",OFFSET('Smelter Look-up'!$C$4,$V1105-4,0)&amp;"")</f>
        <v/>
      </c>
      <c r="S1105" s="181" t="str">
        <f t="shared" ca="1" si="138"/>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si="139"/>
        <v>0</v>
      </c>
      <c r="AB1105" s="228" t="str">
        <f t="shared" si="140"/>
        <v/>
      </c>
    </row>
    <row r="1106" spans="1:28" s="227" customFormat="1" ht="20.25">
      <c r="A1106" s="181"/>
      <c r="B1106" s="182"/>
      <c r="C1106" s="186"/>
      <c r="D1106" s="230"/>
      <c r="E1106" s="182"/>
      <c r="F1106" s="182"/>
      <c r="G1106" s="182"/>
      <c r="H1106" s="183"/>
      <c r="I1106" s="184"/>
      <c r="J1106" s="184"/>
      <c r="K1106" s="224"/>
      <c r="L1106" s="224"/>
      <c r="M1106" s="224"/>
      <c r="N1106" s="224"/>
      <c r="O1106" s="224"/>
      <c r="P1106" s="185"/>
      <c r="Q1106" s="225"/>
      <c r="R1106" s="182" t="str">
        <f ca="1">IF(ISERROR($V1106),"",OFFSET('Smelter Look-up'!$C$4,$V1106-4,0)&amp;"")</f>
        <v/>
      </c>
      <c r="S1106" s="181" t="str">
        <f t="shared" ca="1" si="138"/>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si="139"/>
        <v>0</v>
      </c>
      <c r="AB1106" s="228" t="str">
        <f t="shared" si="140"/>
        <v/>
      </c>
    </row>
    <row r="1107" spans="1:28" s="227" customFormat="1" ht="20.25">
      <c r="A1107" s="181"/>
      <c r="B1107" s="182"/>
      <c r="C1107" s="186"/>
      <c r="D1107" s="230"/>
      <c r="E1107" s="182"/>
      <c r="F1107" s="182"/>
      <c r="G1107" s="182"/>
      <c r="H1107" s="183"/>
      <c r="I1107" s="184"/>
      <c r="J1107" s="184"/>
      <c r="K1107" s="224"/>
      <c r="L1107" s="224"/>
      <c r="M1107" s="224"/>
      <c r="N1107" s="224"/>
      <c r="O1107" s="224"/>
      <c r="P1107" s="185"/>
      <c r="Q1107" s="225"/>
      <c r="R1107" s="182" t="str">
        <f ca="1">IF(ISERROR($V1107),"",OFFSET('Smelter Look-up'!$C$4,$V1107-4,0)&amp;"")</f>
        <v/>
      </c>
      <c r="S1107" s="181" t="str">
        <f t="shared" ca="1" si="138"/>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si="139"/>
        <v>0</v>
      </c>
      <c r="AB1107" s="228" t="str">
        <f t="shared" si="140"/>
        <v/>
      </c>
    </row>
    <row r="1108" spans="1:28" s="227" customFormat="1" ht="20.25">
      <c r="A1108" s="181"/>
      <c r="B1108" s="182"/>
      <c r="C1108" s="186"/>
      <c r="D1108" s="230"/>
      <c r="E1108" s="182"/>
      <c r="F1108" s="182"/>
      <c r="G1108" s="182"/>
      <c r="H1108" s="183"/>
      <c r="I1108" s="184"/>
      <c r="J1108" s="184"/>
      <c r="K1108" s="224"/>
      <c r="L1108" s="224"/>
      <c r="M1108" s="224"/>
      <c r="N1108" s="224"/>
      <c r="O1108" s="224"/>
      <c r="P1108" s="185"/>
      <c r="Q1108" s="225"/>
      <c r="R1108" s="182" t="str">
        <f ca="1">IF(ISERROR($V1108),"",OFFSET('Smelter Look-up'!$C$4,$V1108-4,0)&amp;"")</f>
        <v/>
      </c>
      <c r="S1108" s="181" t="str">
        <f t="shared" ca="1" si="138"/>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si="139"/>
        <v>0</v>
      </c>
      <c r="AB1108" s="228" t="str">
        <f t="shared" si="140"/>
        <v/>
      </c>
    </row>
    <row r="1109" spans="1:28" s="227" customFormat="1" ht="20.25">
      <c r="A1109" s="181"/>
      <c r="B1109" s="182"/>
      <c r="C1109" s="186"/>
      <c r="D1109" s="230"/>
      <c r="E1109" s="182"/>
      <c r="F1109" s="182"/>
      <c r="G1109" s="182"/>
      <c r="H1109" s="183"/>
      <c r="I1109" s="184"/>
      <c r="J1109" s="184"/>
      <c r="K1109" s="224"/>
      <c r="L1109" s="224"/>
      <c r="M1109" s="224"/>
      <c r="N1109" s="224"/>
      <c r="O1109" s="224"/>
      <c r="P1109" s="185"/>
      <c r="Q1109" s="225"/>
      <c r="R1109" s="182" t="str">
        <f ca="1">IF(ISERROR($V1109),"",OFFSET('Smelter Look-up'!$C$4,$V1109-4,0)&amp;"")</f>
        <v/>
      </c>
      <c r="S1109" s="181" t="str">
        <f t="shared" ca="1" si="138"/>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si="139"/>
        <v>0</v>
      </c>
      <c r="AB1109" s="228" t="str">
        <f t="shared" si="140"/>
        <v/>
      </c>
    </row>
    <row r="1110" spans="1:28" s="227" customFormat="1" ht="20.25">
      <c r="A1110" s="181"/>
      <c r="B1110" s="182"/>
      <c r="C1110" s="186"/>
      <c r="D1110" s="230"/>
      <c r="E1110" s="182"/>
      <c r="F1110" s="182"/>
      <c r="G1110" s="182"/>
      <c r="H1110" s="183"/>
      <c r="I1110" s="184"/>
      <c r="J1110" s="184"/>
      <c r="K1110" s="224"/>
      <c r="L1110" s="224"/>
      <c r="M1110" s="224"/>
      <c r="N1110" s="224"/>
      <c r="O1110" s="224"/>
      <c r="P1110" s="185"/>
      <c r="Q1110" s="225"/>
      <c r="R1110" s="182" t="str">
        <f ca="1">IF(ISERROR($V1110),"",OFFSET('Smelter Look-up'!$C$4,$V1110-4,0)&amp;"")</f>
        <v/>
      </c>
      <c r="S1110" s="181" t="str">
        <f t="shared" ca="1" si="138"/>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si="139"/>
        <v>0</v>
      </c>
      <c r="AB1110" s="228" t="str">
        <f t="shared" si="140"/>
        <v/>
      </c>
    </row>
    <row r="1111" spans="1:28" s="227" customFormat="1" ht="20.25">
      <c r="A1111" s="181"/>
      <c r="B1111" s="182"/>
      <c r="C1111" s="186"/>
      <c r="D1111" s="230"/>
      <c r="E1111" s="182"/>
      <c r="F1111" s="182"/>
      <c r="G1111" s="182"/>
      <c r="H1111" s="183"/>
      <c r="I1111" s="184"/>
      <c r="J1111" s="184"/>
      <c r="K1111" s="224"/>
      <c r="L1111" s="224"/>
      <c r="M1111" s="224"/>
      <c r="N1111" s="224"/>
      <c r="O1111" s="224"/>
      <c r="P1111" s="185"/>
      <c r="Q1111" s="225"/>
      <c r="R1111" s="182" t="str">
        <f ca="1">IF(ISERROR($V1111),"",OFFSET('Smelter Look-up'!$C$4,$V1111-4,0)&amp;"")</f>
        <v/>
      </c>
      <c r="S1111" s="181" t="str">
        <f t="shared" ca="1" si="138"/>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si="139"/>
        <v>0</v>
      </c>
      <c r="AB1111" s="228" t="str">
        <f t="shared" si="140"/>
        <v/>
      </c>
    </row>
    <row r="1112" spans="1:28" s="227" customFormat="1" ht="20.25">
      <c r="A1112" s="181"/>
      <c r="B1112" s="182"/>
      <c r="C1112" s="186"/>
      <c r="D1112" s="230"/>
      <c r="E1112" s="182"/>
      <c r="F1112" s="182"/>
      <c r="G1112" s="182"/>
      <c r="H1112" s="183"/>
      <c r="I1112" s="184"/>
      <c r="J1112" s="184"/>
      <c r="K1112" s="224"/>
      <c r="L1112" s="224"/>
      <c r="M1112" s="224"/>
      <c r="N1112" s="224"/>
      <c r="O1112" s="224"/>
      <c r="P1112" s="185"/>
      <c r="Q1112" s="225"/>
      <c r="R1112" s="182" t="str">
        <f ca="1">IF(ISERROR($V1112),"",OFFSET('Smelter Look-up'!$C$4,$V1112-4,0)&amp;"")</f>
        <v/>
      </c>
      <c r="S1112" s="181" t="str">
        <f t="shared" ca="1" si="138"/>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si="139"/>
        <v>0</v>
      </c>
      <c r="AB1112" s="228" t="str">
        <f t="shared" si="140"/>
        <v/>
      </c>
    </row>
    <row r="1113" spans="1:28" s="227" customFormat="1" ht="20.25">
      <c r="A1113" s="181"/>
      <c r="B1113" s="182"/>
      <c r="C1113" s="186"/>
      <c r="D1113" s="230"/>
      <c r="E1113" s="182"/>
      <c r="F1113" s="182"/>
      <c r="G1113" s="182"/>
      <c r="H1113" s="183"/>
      <c r="I1113" s="184"/>
      <c r="J1113" s="184"/>
      <c r="K1113" s="224"/>
      <c r="L1113" s="224"/>
      <c r="M1113" s="224"/>
      <c r="N1113" s="224"/>
      <c r="O1113" s="224"/>
      <c r="P1113" s="185"/>
      <c r="Q1113" s="225"/>
      <c r="R1113" s="182" t="str">
        <f ca="1">IF(ISERROR($V1113),"",OFFSET('Smelter Look-up'!$C$4,$V1113-4,0)&amp;"")</f>
        <v/>
      </c>
      <c r="S1113" s="181" t="str">
        <f t="shared" ca="1" si="138"/>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si="139"/>
        <v>0</v>
      </c>
      <c r="AB1113" s="228" t="str">
        <f t="shared" si="140"/>
        <v/>
      </c>
    </row>
    <row r="1114" spans="1:28" s="227" customFormat="1" ht="20.25">
      <c r="A1114" s="181"/>
      <c r="B1114" s="182"/>
      <c r="C1114" s="186"/>
      <c r="D1114" s="230"/>
      <c r="E1114" s="182"/>
      <c r="F1114" s="182"/>
      <c r="G1114" s="182"/>
      <c r="H1114" s="183"/>
      <c r="I1114" s="184"/>
      <c r="J1114" s="184"/>
      <c r="K1114" s="224"/>
      <c r="L1114" s="224"/>
      <c r="M1114" s="224"/>
      <c r="N1114" s="224"/>
      <c r="O1114" s="224"/>
      <c r="P1114" s="185"/>
      <c r="Q1114" s="225"/>
      <c r="R1114" s="182" t="str">
        <f ca="1">IF(ISERROR($V1114),"",OFFSET('Smelter Look-up'!$C$4,$V1114-4,0)&amp;"")</f>
        <v/>
      </c>
      <c r="S1114" s="181" t="str">
        <f t="shared" ca="1" si="138"/>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si="139"/>
        <v>0</v>
      </c>
      <c r="AB1114" s="228" t="str">
        <f t="shared" si="140"/>
        <v/>
      </c>
    </row>
    <row r="1115" spans="1:28" s="227" customFormat="1" ht="20.25">
      <c r="A1115" s="181"/>
      <c r="B1115" s="182"/>
      <c r="C1115" s="186"/>
      <c r="D1115" s="230"/>
      <c r="E1115" s="182"/>
      <c r="F1115" s="182"/>
      <c r="G1115" s="182"/>
      <c r="H1115" s="183"/>
      <c r="I1115" s="184"/>
      <c r="J1115" s="184"/>
      <c r="K1115" s="224"/>
      <c r="L1115" s="224"/>
      <c r="M1115" s="224"/>
      <c r="N1115" s="224"/>
      <c r="O1115" s="224"/>
      <c r="P1115" s="185"/>
      <c r="Q1115" s="225"/>
      <c r="R1115" s="182" t="str">
        <f ca="1">IF(ISERROR($V1115),"",OFFSET('Smelter Look-up'!$C$4,$V1115-4,0)&amp;"")</f>
        <v/>
      </c>
      <c r="S1115" s="181" t="str">
        <f t="shared" ca="1" si="138"/>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si="139"/>
        <v>0</v>
      </c>
      <c r="AB1115" s="228" t="str">
        <f t="shared" si="140"/>
        <v/>
      </c>
    </row>
    <row r="1116" spans="1:28" s="227" customFormat="1" ht="20.25">
      <c r="A1116" s="181"/>
      <c r="B1116" s="182"/>
      <c r="C1116" s="186"/>
      <c r="D1116" s="230"/>
      <c r="E1116" s="182"/>
      <c r="F1116" s="182"/>
      <c r="G1116" s="182"/>
      <c r="H1116" s="183"/>
      <c r="I1116" s="184"/>
      <c r="J1116" s="184"/>
      <c r="K1116" s="224"/>
      <c r="L1116" s="224"/>
      <c r="M1116" s="224"/>
      <c r="N1116" s="224"/>
      <c r="O1116" s="224"/>
      <c r="P1116" s="185"/>
      <c r="Q1116" s="225"/>
      <c r="R1116" s="182" t="str">
        <f ca="1">IF(ISERROR($V1116),"",OFFSET('Smelter Look-up'!$C$4,$V1116-4,0)&amp;"")</f>
        <v/>
      </c>
      <c r="S1116" s="181" t="str">
        <f t="shared" ref="S1116" ca="1" si="141">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 si="142">IF(AND(C1116="Smelter not listed",OR(LEN(D1116)=0,LEN(E1116)=0)),1,0)</f>
        <v>0</v>
      </c>
      <c r="AB1116" s="228" t="str">
        <f t="shared" ref="AB1116" si="143">B1116&amp;C1116</f>
        <v/>
      </c>
    </row>
    <row r="1117" spans="1:28" s="227" customFormat="1" ht="20.25">
      <c r="A1117" s="181"/>
      <c r="B1117" s="182"/>
      <c r="C1117" s="186"/>
      <c r="D1117" s="230"/>
      <c r="E1117" s="182"/>
      <c r="F1117" s="182"/>
      <c r="G1117" s="182"/>
      <c r="H1117" s="183"/>
      <c r="I1117" s="184"/>
      <c r="J1117" s="184"/>
      <c r="K1117" s="224"/>
      <c r="L1117" s="224"/>
      <c r="M1117" s="224"/>
      <c r="N1117" s="224"/>
      <c r="O1117" s="224"/>
      <c r="P1117" s="185"/>
      <c r="Q1117" s="225"/>
      <c r="R1117" s="182" t="str">
        <f ca="1">IF(ISERROR($V1117),"",OFFSET('Smelter Look-up'!$C$4,$V1117-4,0)&amp;"")</f>
        <v/>
      </c>
      <c r="S1117" s="181" t="str">
        <f t="shared" ref="S1117:S1148" ca="1" si="144">IF(B1117="","",IF(ISERROR(MATCH($E1117,CL,0)),"Unknown",INDIRECT("'C'!$A$"&amp;MATCH($E1117,CL,0)+1)))</f>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ref="X1117:X1148" si="145">IF(AND(C1117="Smelter not listed",OR(LEN(D1117)=0,LEN(E1117)=0)),1,0)</f>
        <v>0</v>
      </c>
      <c r="AB1117" s="228" t="str">
        <f t="shared" ref="AB1117:AB1148" si="146">B1117&amp;C1117</f>
        <v/>
      </c>
    </row>
    <row r="1118" spans="1:28" s="227" customFormat="1" ht="20.25">
      <c r="A1118" s="181"/>
      <c r="B1118" s="182"/>
      <c r="C1118" s="186"/>
      <c r="D1118" s="230"/>
      <c r="E1118" s="182"/>
      <c r="F1118" s="182"/>
      <c r="G1118" s="182"/>
      <c r="H1118" s="183"/>
      <c r="I1118" s="184"/>
      <c r="J1118" s="184"/>
      <c r="K1118" s="224"/>
      <c r="L1118" s="224"/>
      <c r="M1118" s="224"/>
      <c r="N1118" s="224"/>
      <c r="O1118" s="224"/>
      <c r="P1118" s="185"/>
      <c r="Q1118" s="225"/>
      <c r="R1118" s="182" t="str">
        <f ca="1">IF(ISERROR($V1118),"",OFFSET('Smelter Look-up'!$C$4,$V1118-4,0)&amp;"")</f>
        <v/>
      </c>
      <c r="S1118" s="181" t="str">
        <f t="shared" ca="1" si="144"/>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si="145"/>
        <v>0</v>
      </c>
      <c r="AB1118" s="228" t="str">
        <f t="shared" si="146"/>
        <v/>
      </c>
    </row>
    <row r="1119" spans="1:28" s="227" customFormat="1" ht="20.25">
      <c r="A1119" s="181"/>
      <c r="B1119" s="182"/>
      <c r="C1119" s="186"/>
      <c r="D1119" s="230"/>
      <c r="E1119" s="182"/>
      <c r="F1119" s="182"/>
      <c r="G1119" s="182"/>
      <c r="H1119" s="183"/>
      <c r="I1119" s="184"/>
      <c r="J1119" s="184"/>
      <c r="K1119" s="224"/>
      <c r="L1119" s="224"/>
      <c r="M1119" s="224"/>
      <c r="N1119" s="224"/>
      <c r="O1119" s="224"/>
      <c r="P1119" s="185"/>
      <c r="Q1119" s="225"/>
      <c r="R1119" s="182" t="str">
        <f ca="1">IF(ISERROR($V1119),"",OFFSET('Smelter Look-up'!$C$4,$V1119-4,0)&amp;"")</f>
        <v/>
      </c>
      <c r="S1119" s="181" t="str">
        <f t="shared" ca="1" si="144"/>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si="145"/>
        <v>0</v>
      </c>
      <c r="AB1119" s="228" t="str">
        <f t="shared" si="146"/>
        <v/>
      </c>
    </row>
    <row r="1120" spans="1:28" s="227" customFormat="1" ht="20.25">
      <c r="A1120" s="181"/>
      <c r="B1120" s="182"/>
      <c r="C1120" s="186"/>
      <c r="D1120" s="230"/>
      <c r="E1120" s="182"/>
      <c r="F1120" s="182"/>
      <c r="G1120" s="182"/>
      <c r="H1120" s="183"/>
      <c r="I1120" s="184"/>
      <c r="J1120" s="184"/>
      <c r="K1120" s="224"/>
      <c r="L1120" s="224"/>
      <c r="M1120" s="224"/>
      <c r="N1120" s="224"/>
      <c r="O1120" s="224"/>
      <c r="P1120" s="185"/>
      <c r="Q1120" s="225"/>
      <c r="R1120" s="182" t="str">
        <f ca="1">IF(ISERROR($V1120),"",OFFSET('Smelter Look-up'!$C$4,$V1120-4,0)&amp;"")</f>
        <v/>
      </c>
      <c r="S1120" s="181" t="str">
        <f t="shared" ca="1" si="144"/>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si="145"/>
        <v>0</v>
      </c>
      <c r="AB1120" s="228" t="str">
        <f t="shared" si="146"/>
        <v/>
      </c>
    </row>
    <row r="1121" spans="1:28" s="227" customFormat="1" ht="20.25">
      <c r="A1121" s="181"/>
      <c r="B1121" s="182"/>
      <c r="C1121" s="186"/>
      <c r="D1121" s="230"/>
      <c r="E1121" s="182"/>
      <c r="F1121" s="182"/>
      <c r="G1121" s="182"/>
      <c r="H1121" s="183"/>
      <c r="I1121" s="184"/>
      <c r="J1121" s="184"/>
      <c r="K1121" s="224"/>
      <c r="L1121" s="224"/>
      <c r="M1121" s="224"/>
      <c r="N1121" s="224"/>
      <c r="O1121" s="224"/>
      <c r="P1121" s="185"/>
      <c r="Q1121" s="225"/>
      <c r="R1121" s="182" t="str">
        <f ca="1">IF(ISERROR($V1121),"",OFFSET('Smelter Look-up'!$C$4,$V1121-4,0)&amp;"")</f>
        <v/>
      </c>
      <c r="S1121" s="181" t="str">
        <f t="shared" ca="1" si="144"/>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si="145"/>
        <v>0</v>
      </c>
      <c r="AB1121" s="228" t="str">
        <f t="shared" si="146"/>
        <v/>
      </c>
    </row>
    <row r="1122" spans="1:28" s="227" customFormat="1" ht="20.25">
      <c r="A1122" s="181"/>
      <c r="B1122" s="182"/>
      <c r="C1122" s="186"/>
      <c r="D1122" s="230"/>
      <c r="E1122" s="182"/>
      <c r="F1122" s="182"/>
      <c r="G1122" s="182"/>
      <c r="H1122" s="183"/>
      <c r="I1122" s="184"/>
      <c r="J1122" s="184"/>
      <c r="K1122" s="224"/>
      <c r="L1122" s="224"/>
      <c r="M1122" s="224"/>
      <c r="N1122" s="224"/>
      <c r="O1122" s="224"/>
      <c r="P1122" s="185"/>
      <c r="Q1122" s="225"/>
      <c r="R1122" s="182" t="str">
        <f ca="1">IF(ISERROR($V1122),"",OFFSET('Smelter Look-up'!$C$4,$V1122-4,0)&amp;"")</f>
        <v/>
      </c>
      <c r="S1122" s="181" t="str">
        <f t="shared" ca="1" si="144"/>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si="145"/>
        <v>0</v>
      </c>
      <c r="AB1122" s="228" t="str">
        <f t="shared" si="146"/>
        <v/>
      </c>
    </row>
    <row r="1123" spans="1:28" s="227" customFormat="1" ht="20.25">
      <c r="A1123" s="181"/>
      <c r="B1123" s="182"/>
      <c r="C1123" s="186"/>
      <c r="D1123" s="230"/>
      <c r="E1123" s="182"/>
      <c r="F1123" s="182"/>
      <c r="G1123" s="182"/>
      <c r="H1123" s="183"/>
      <c r="I1123" s="184"/>
      <c r="J1123" s="184"/>
      <c r="K1123" s="224"/>
      <c r="L1123" s="224"/>
      <c r="M1123" s="224"/>
      <c r="N1123" s="224"/>
      <c r="O1123" s="224"/>
      <c r="P1123" s="185"/>
      <c r="Q1123" s="225"/>
      <c r="R1123" s="182" t="str">
        <f ca="1">IF(ISERROR($V1123),"",OFFSET('Smelter Look-up'!$C$4,$V1123-4,0)&amp;"")</f>
        <v/>
      </c>
      <c r="S1123" s="181" t="str">
        <f t="shared" ca="1" si="144"/>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si="145"/>
        <v>0</v>
      </c>
      <c r="AB1123" s="228" t="str">
        <f t="shared" si="146"/>
        <v/>
      </c>
    </row>
    <row r="1124" spans="1:28" s="227" customFormat="1" ht="20.25">
      <c r="A1124" s="181"/>
      <c r="B1124" s="182"/>
      <c r="C1124" s="186"/>
      <c r="D1124" s="230"/>
      <c r="E1124" s="182"/>
      <c r="F1124" s="182"/>
      <c r="G1124" s="182"/>
      <c r="H1124" s="183"/>
      <c r="I1124" s="184"/>
      <c r="J1124" s="184"/>
      <c r="K1124" s="224"/>
      <c r="L1124" s="224"/>
      <c r="M1124" s="224"/>
      <c r="N1124" s="224"/>
      <c r="O1124" s="224"/>
      <c r="P1124" s="185"/>
      <c r="Q1124" s="225"/>
      <c r="R1124" s="182" t="str">
        <f ca="1">IF(ISERROR($V1124),"",OFFSET('Smelter Look-up'!$C$4,$V1124-4,0)&amp;"")</f>
        <v/>
      </c>
      <c r="S1124" s="181" t="str">
        <f t="shared" ca="1" si="144"/>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si="145"/>
        <v>0</v>
      </c>
      <c r="AB1124" s="228" t="str">
        <f t="shared" si="146"/>
        <v/>
      </c>
    </row>
    <row r="1125" spans="1:28" s="227" customFormat="1" ht="20.25">
      <c r="A1125" s="181"/>
      <c r="B1125" s="182"/>
      <c r="C1125" s="186"/>
      <c r="D1125" s="230"/>
      <c r="E1125" s="182"/>
      <c r="F1125" s="182"/>
      <c r="G1125" s="182"/>
      <c r="H1125" s="183"/>
      <c r="I1125" s="184"/>
      <c r="J1125" s="184"/>
      <c r="K1125" s="224"/>
      <c r="L1125" s="224"/>
      <c r="M1125" s="224"/>
      <c r="N1125" s="224"/>
      <c r="O1125" s="224"/>
      <c r="P1125" s="185"/>
      <c r="Q1125" s="225"/>
      <c r="R1125" s="182" t="str">
        <f ca="1">IF(ISERROR($V1125),"",OFFSET('Smelter Look-up'!$C$4,$V1125-4,0)&amp;"")</f>
        <v/>
      </c>
      <c r="S1125" s="181" t="str">
        <f t="shared" ca="1" si="144"/>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si="145"/>
        <v>0</v>
      </c>
      <c r="AB1125" s="228" t="str">
        <f t="shared" si="146"/>
        <v/>
      </c>
    </row>
    <row r="1126" spans="1:28" s="227" customFormat="1" ht="20.25">
      <c r="A1126" s="181"/>
      <c r="B1126" s="182"/>
      <c r="C1126" s="186"/>
      <c r="D1126" s="230"/>
      <c r="E1126" s="182"/>
      <c r="F1126" s="182"/>
      <c r="G1126" s="182"/>
      <c r="H1126" s="183"/>
      <c r="I1126" s="184"/>
      <c r="J1126" s="184"/>
      <c r="K1126" s="224"/>
      <c r="L1126" s="224"/>
      <c r="M1126" s="224"/>
      <c r="N1126" s="224"/>
      <c r="O1126" s="224"/>
      <c r="P1126" s="185"/>
      <c r="Q1126" s="225"/>
      <c r="R1126" s="182" t="str">
        <f ca="1">IF(ISERROR($V1126),"",OFFSET('Smelter Look-up'!$C$4,$V1126-4,0)&amp;"")</f>
        <v/>
      </c>
      <c r="S1126" s="181" t="str">
        <f t="shared" ca="1" si="144"/>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si="145"/>
        <v>0</v>
      </c>
      <c r="AB1126" s="228" t="str">
        <f t="shared" si="146"/>
        <v/>
      </c>
    </row>
    <row r="1127" spans="1:28" s="227" customFormat="1" ht="20.25">
      <c r="A1127" s="181"/>
      <c r="B1127" s="182"/>
      <c r="C1127" s="186"/>
      <c r="D1127" s="230"/>
      <c r="E1127" s="182"/>
      <c r="F1127" s="182"/>
      <c r="G1127" s="182"/>
      <c r="H1127" s="183"/>
      <c r="I1127" s="184"/>
      <c r="J1127" s="184"/>
      <c r="K1127" s="224"/>
      <c r="L1127" s="224"/>
      <c r="M1127" s="224"/>
      <c r="N1127" s="224"/>
      <c r="O1127" s="224"/>
      <c r="P1127" s="185"/>
      <c r="Q1127" s="225"/>
      <c r="R1127" s="182" t="str">
        <f ca="1">IF(ISERROR($V1127),"",OFFSET('Smelter Look-up'!$C$4,$V1127-4,0)&amp;"")</f>
        <v/>
      </c>
      <c r="S1127" s="181" t="str">
        <f t="shared" ca="1" si="144"/>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si="145"/>
        <v>0</v>
      </c>
      <c r="AB1127" s="228" t="str">
        <f t="shared" si="146"/>
        <v/>
      </c>
    </row>
    <row r="1128" spans="1:28" s="227" customFormat="1" ht="20.25">
      <c r="A1128" s="181"/>
      <c r="B1128" s="182"/>
      <c r="C1128" s="186"/>
      <c r="D1128" s="230"/>
      <c r="E1128" s="182"/>
      <c r="F1128" s="182"/>
      <c r="G1128" s="182"/>
      <c r="H1128" s="183"/>
      <c r="I1128" s="184"/>
      <c r="J1128" s="184"/>
      <c r="K1128" s="224"/>
      <c r="L1128" s="224"/>
      <c r="M1128" s="224"/>
      <c r="N1128" s="224"/>
      <c r="O1128" s="224"/>
      <c r="P1128" s="185"/>
      <c r="Q1128" s="225"/>
      <c r="R1128" s="182" t="str">
        <f ca="1">IF(ISERROR($V1128),"",OFFSET('Smelter Look-up'!$C$4,$V1128-4,0)&amp;"")</f>
        <v/>
      </c>
      <c r="S1128" s="181" t="str">
        <f t="shared" ca="1" si="144"/>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si="145"/>
        <v>0</v>
      </c>
      <c r="AB1128" s="228" t="str">
        <f t="shared" si="146"/>
        <v/>
      </c>
    </row>
    <row r="1129" spans="1:28" s="227" customFormat="1" ht="20.25">
      <c r="A1129" s="181"/>
      <c r="B1129" s="182"/>
      <c r="C1129" s="186"/>
      <c r="D1129" s="230"/>
      <c r="E1129" s="182"/>
      <c r="F1129" s="182"/>
      <c r="G1129" s="182"/>
      <c r="H1129" s="183"/>
      <c r="I1129" s="184"/>
      <c r="J1129" s="184"/>
      <c r="K1129" s="224"/>
      <c r="L1129" s="224"/>
      <c r="M1129" s="224"/>
      <c r="N1129" s="224"/>
      <c r="O1129" s="224"/>
      <c r="P1129" s="185"/>
      <c r="Q1129" s="225"/>
      <c r="R1129" s="182" t="str">
        <f ca="1">IF(ISERROR($V1129),"",OFFSET('Smelter Look-up'!$C$4,$V1129-4,0)&amp;"")</f>
        <v/>
      </c>
      <c r="S1129" s="181" t="str">
        <f t="shared" ca="1" si="144"/>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si="145"/>
        <v>0</v>
      </c>
      <c r="AB1129" s="228" t="str">
        <f t="shared" si="146"/>
        <v/>
      </c>
    </row>
    <row r="1130" spans="1:28" s="227" customFormat="1" ht="20.25">
      <c r="A1130" s="181"/>
      <c r="B1130" s="182"/>
      <c r="C1130" s="186"/>
      <c r="D1130" s="230"/>
      <c r="E1130" s="182"/>
      <c r="F1130" s="182"/>
      <c r="G1130" s="182"/>
      <c r="H1130" s="183"/>
      <c r="I1130" s="184"/>
      <c r="J1130" s="184"/>
      <c r="K1130" s="224"/>
      <c r="L1130" s="224"/>
      <c r="M1130" s="224"/>
      <c r="N1130" s="224"/>
      <c r="O1130" s="224"/>
      <c r="P1130" s="185"/>
      <c r="Q1130" s="225"/>
      <c r="R1130" s="182" t="str">
        <f ca="1">IF(ISERROR($V1130),"",OFFSET('Smelter Look-up'!$C$4,$V1130-4,0)&amp;"")</f>
        <v/>
      </c>
      <c r="S1130" s="181" t="str">
        <f t="shared" ca="1" si="144"/>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si="145"/>
        <v>0</v>
      </c>
      <c r="AB1130" s="228" t="str">
        <f t="shared" si="146"/>
        <v/>
      </c>
    </row>
    <row r="1131" spans="1:28" s="227" customFormat="1" ht="20.25">
      <c r="A1131" s="181"/>
      <c r="B1131" s="182"/>
      <c r="C1131" s="186"/>
      <c r="D1131" s="230"/>
      <c r="E1131" s="182"/>
      <c r="F1131" s="182"/>
      <c r="G1131" s="182"/>
      <c r="H1131" s="183"/>
      <c r="I1131" s="184"/>
      <c r="J1131" s="184"/>
      <c r="K1131" s="224"/>
      <c r="L1131" s="224"/>
      <c r="M1131" s="224"/>
      <c r="N1131" s="224"/>
      <c r="O1131" s="224"/>
      <c r="P1131" s="185"/>
      <c r="Q1131" s="225"/>
      <c r="R1131" s="182" t="str">
        <f ca="1">IF(ISERROR($V1131),"",OFFSET('Smelter Look-up'!$C$4,$V1131-4,0)&amp;"")</f>
        <v/>
      </c>
      <c r="S1131" s="181" t="str">
        <f t="shared" ca="1" si="144"/>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si="145"/>
        <v>0</v>
      </c>
      <c r="AB1131" s="228" t="str">
        <f t="shared" si="146"/>
        <v/>
      </c>
    </row>
    <row r="1132" spans="1:28" s="227" customFormat="1" ht="20.25">
      <c r="A1132" s="181"/>
      <c r="B1132" s="182"/>
      <c r="C1132" s="186"/>
      <c r="D1132" s="230"/>
      <c r="E1132" s="182"/>
      <c r="F1132" s="182"/>
      <c r="G1132" s="182"/>
      <c r="H1132" s="183"/>
      <c r="I1132" s="184"/>
      <c r="J1132" s="184"/>
      <c r="K1132" s="224"/>
      <c r="L1132" s="224"/>
      <c r="M1132" s="224"/>
      <c r="N1132" s="224"/>
      <c r="O1132" s="224"/>
      <c r="P1132" s="185"/>
      <c r="Q1132" s="225"/>
      <c r="R1132" s="182" t="str">
        <f ca="1">IF(ISERROR($V1132),"",OFFSET('Smelter Look-up'!$C$4,$V1132-4,0)&amp;"")</f>
        <v/>
      </c>
      <c r="S1132" s="181" t="str">
        <f t="shared" ca="1" si="144"/>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si="145"/>
        <v>0</v>
      </c>
      <c r="AB1132" s="228" t="str">
        <f t="shared" si="146"/>
        <v/>
      </c>
    </row>
    <row r="1133" spans="1:28" s="227" customFormat="1" ht="20.25">
      <c r="A1133" s="181"/>
      <c r="B1133" s="182"/>
      <c r="C1133" s="186"/>
      <c r="D1133" s="230"/>
      <c r="E1133" s="182"/>
      <c r="F1133" s="182"/>
      <c r="G1133" s="182"/>
      <c r="H1133" s="183"/>
      <c r="I1133" s="184"/>
      <c r="J1133" s="184"/>
      <c r="K1133" s="224"/>
      <c r="L1133" s="224"/>
      <c r="M1133" s="224"/>
      <c r="N1133" s="224"/>
      <c r="O1133" s="224"/>
      <c r="P1133" s="185"/>
      <c r="Q1133" s="225"/>
      <c r="R1133" s="182" t="str">
        <f ca="1">IF(ISERROR($V1133),"",OFFSET('Smelter Look-up'!$C$4,$V1133-4,0)&amp;"")</f>
        <v/>
      </c>
      <c r="S1133" s="181" t="str">
        <f t="shared" ca="1" si="144"/>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si="145"/>
        <v>0</v>
      </c>
      <c r="AB1133" s="228" t="str">
        <f t="shared" si="146"/>
        <v/>
      </c>
    </row>
    <row r="1134" spans="1:28" s="227" customFormat="1" ht="20.25">
      <c r="A1134" s="181"/>
      <c r="B1134" s="182"/>
      <c r="C1134" s="186"/>
      <c r="D1134" s="230"/>
      <c r="E1134" s="182"/>
      <c r="F1134" s="182"/>
      <c r="G1134" s="182"/>
      <c r="H1134" s="183"/>
      <c r="I1134" s="184"/>
      <c r="J1134" s="184"/>
      <c r="K1134" s="224"/>
      <c r="L1134" s="224"/>
      <c r="M1134" s="224"/>
      <c r="N1134" s="224"/>
      <c r="O1134" s="224"/>
      <c r="P1134" s="185"/>
      <c r="Q1134" s="225"/>
      <c r="R1134" s="182" t="str">
        <f ca="1">IF(ISERROR($V1134),"",OFFSET('Smelter Look-up'!$C$4,$V1134-4,0)&amp;"")</f>
        <v/>
      </c>
      <c r="S1134" s="181" t="str">
        <f t="shared" ca="1" si="144"/>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si="145"/>
        <v>0</v>
      </c>
      <c r="AB1134" s="228" t="str">
        <f t="shared" si="146"/>
        <v/>
      </c>
    </row>
    <row r="1135" spans="1:28" s="227" customFormat="1" ht="20.25">
      <c r="A1135" s="181"/>
      <c r="B1135" s="182"/>
      <c r="C1135" s="186"/>
      <c r="D1135" s="230"/>
      <c r="E1135" s="182"/>
      <c r="F1135" s="182"/>
      <c r="G1135" s="182"/>
      <c r="H1135" s="183"/>
      <c r="I1135" s="184"/>
      <c r="J1135" s="184"/>
      <c r="K1135" s="224"/>
      <c r="L1135" s="224"/>
      <c r="M1135" s="224"/>
      <c r="N1135" s="224"/>
      <c r="O1135" s="224"/>
      <c r="P1135" s="185"/>
      <c r="Q1135" s="225"/>
      <c r="R1135" s="182" t="str">
        <f ca="1">IF(ISERROR($V1135),"",OFFSET('Smelter Look-up'!$C$4,$V1135-4,0)&amp;"")</f>
        <v/>
      </c>
      <c r="S1135" s="181" t="str">
        <f t="shared" ca="1" si="144"/>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si="145"/>
        <v>0</v>
      </c>
      <c r="AB1135" s="228" t="str">
        <f t="shared" si="146"/>
        <v/>
      </c>
    </row>
    <row r="1136" spans="1:28" s="227" customFormat="1" ht="20.25">
      <c r="A1136" s="181"/>
      <c r="B1136" s="182"/>
      <c r="C1136" s="186"/>
      <c r="D1136" s="230"/>
      <c r="E1136" s="182"/>
      <c r="F1136" s="182"/>
      <c r="G1136" s="182"/>
      <c r="H1136" s="183"/>
      <c r="I1136" s="184"/>
      <c r="J1136" s="184"/>
      <c r="K1136" s="224"/>
      <c r="L1136" s="224"/>
      <c r="M1136" s="224"/>
      <c r="N1136" s="224"/>
      <c r="O1136" s="224"/>
      <c r="P1136" s="185"/>
      <c r="Q1136" s="225"/>
      <c r="R1136" s="182" t="str">
        <f ca="1">IF(ISERROR($V1136),"",OFFSET('Smelter Look-up'!$C$4,$V1136-4,0)&amp;"")</f>
        <v/>
      </c>
      <c r="S1136" s="181" t="str">
        <f t="shared" ca="1" si="144"/>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si="145"/>
        <v>0</v>
      </c>
      <c r="AB1136" s="228" t="str">
        <f t="shared" si="146"/>
        <v/>
      </c>
    </row>
    <row r="1137" spans="1:28" s="227" customFormat="1" ht="20.25">
      <c r="A1137" s="181"/>
      <c r="B1137" s="182"/>
      <c r="C1137" s="186"/>
      <c r="D1137" s="230"/>
      <c r="E1137" s="182"/>
      <c r="F1137" s="182"/>
      <c r="G1137" s="182"/>
      <c r="H1137" s="183"/>
      <c r="I1137" s="184"/>
      <c r="J1137" s="184"/>
      <c r="K1137" s="224"/>
      <c r="L1137" s="224"/>
      <c r="M1137" s="224"/>
      <c r="N1137" s="224"/>
      <c r="O1137" s="224"/>
      <c r="P1137" s="185"/>
      <c r="Q1137" s="225"/>
      <c r="R1137" s="182" t="str">
        <f ca="1">IF(ISERROR($V1137),"",OFFSET('Smelter Look-up'!$C$4,$V1137-4,0)&amp;"")</f>
        <v/>
      </c>
      <c r="S1137" s="181" t="str">
        <f t="shared" ca="1" si="144"/>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si="145"/>
        <v>0</v>
      </c>
      <c r="AB1137" s="228" t="str">
        <f t="shared" si="146"/>
        <v/>
      </c>
    </row>
    <row r="1138" spans="1:28" s="227" customFormat="1" ht="20.25">
      <c r="A1138" s="181"/>
      <c r="B1138" s="182"/>
      <c r="C1138" s="186"/>
      <c r="D1138" s="230"/>
      <c r="E1138" s="182"/>
      <c r="F1138" s="182"/>
      <c r="G1138" s="182"/>
      <c r="H1138" s="183"/>
      <c r="I1138" s="184"/>
      <c r="J1138" s="184"/>
      <c r="K1138" s="224"/>
      <c r="L1138" s="224"/>
      <c r="M1138" s="224"/>
      <c r="N1138" s="224"/>
      <c r="O1138" s="224"/>
      <c r="P1138" s="185"/>
      <c r="Q1138" s="225"/>
      <c r="R1138" s="182" t="str">
        <f ca="1">IF(ISERROR($V1138),"",OFFSET('Smelter Look-up'!$C$4,$V1138-4,0)&amp;"")</f>
        <v/>
      </c>
      <c r="S1138" s="181" t="str">
        <f t="shared" ca="1" si="144"/>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si="145"/>
        <v>0</v>
      </c>
      <c r="AB1138" s="228" t="str">
        <f t="shared" si="146"/>
        <v/>
      </c>
    </row>
    <row r="1139" spans="1:28" s="227" customFormat="1" ht="20.25">
      <c r="A1139" s="181"/>
      <c r="B1139" s="182"/>
      <c r="C1139" s="186"/>
      <c r="D1139" s="230"/>
      <c r="E1139" s="182"/>
      <c r="F1139" s="182"/>
      <c r="G1139" s="182"/>
      <c r="H1139" s="183"/>
      <c r="I1139" s="184"/>
      <c r="J1139" s="184"/>
      <c r="K1139" s="224"/>
      <c r="L1139" s="224"/>
      <c r="M1139" s="224"/>
      <c r="N1139" s="224"/>
      <c r="O1139" s="224"/>
      <c r="P1139" s="185"/>
      <c r="Q1139" s="225"/>
      <c r="R1139" s="182" t="str">
        <f ca="1">IF(ISERROR($V1139),"",OFFSET('Smelter Look-up'!$C$4,$V1139-4,0)&amp;"")</f>
        <v/>
      </c>
      <c r="S1139" s="181" t="str">
        <f t="shared" ca="1" si="144"/>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si="145"/>
        <v>0</v>
      </c>
      <c r="AB1139" s="228" t="str">
        <f t="shared" si="146"/>
        <v/>
      </c>
    </row>
    <row r="1140" spans="1:28" s="227" customFormat="1" ht="20.25">
      <c r="A1140" s="181"/>
      <c r="B1140" s="182"/>
      <c r="C1140" s="186"/>
      <c r="D1140" s="230"/>
      <c r="E1140" s="182"/>
      <c r="F1140" s="182"/>
      <c r="G1140" s="182"/>
      <c r="H1140" s="183"/>
      <c r="I1140" s="184"/>
      <c r="J1140" s="184"/>
      <c r="K1140" s="224"/>
      <c r="L1140" s="224"/>
      <c r="M1140" s="224"/>
      <c r="N1140" s="224"/>
      <c r="O1140" s="224"/>
      <c r="P1140" s="185"/>
      <c r="Q1140" s="225"/>
      <c r="R1140" s="182" t="str">
        <f ca="1">IF(ISERROR($V1140),"",OFFSET('Smelter Look-up'!$C$4,$V1140-4,0)&amp;"")</f>
        <v/>
      </c>
      <c r="S1140" s="181" t="str">
        <f t="shared" ca="1" si="144"/>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si="145"/>
        <v>0</v>
      </c>
      <c r="AB1140" s="228" t="str">
        <f t="shared" si="146"/>
        <v/>
      </c>
    </row>
    <row r="1141" spans="1:28" s="227" customFormat="1" ht="20.25">
      <c r="A1141" s="181"/>
      <c r="B1141" s="182"/>
      <c r="C1141" s="186"/>
      <c r="D1141" s="230"/>
      <c r="E1141" s="182"/>
      <c r="F1141" s="182"/>
      <c r="G1141" s="182"/>
      <c r="H1141" s="183"/>
      <c r="I1141" s="184"/>
      <c r="J1141" s="184"/>
      <c r="K1141" s="224"/>
      <c r="L1141" s="224"/>
      <c r="M1141" s="224"/>
      <c r="N1141" s="224"/>
      <c r="O1141" s="224"/>
      <c r="P1141" s="185"/>
      <c r="Q1141" s="225"/>
      <c r="R1141" s="182" t="str">
        <f ca="1">IF(ISERROR($V1141),"",OFFSET('Smelter Look-up'!$C$4,$V1141-4,0)&amp;"")</f>
        <v/>
      </c>
      <c r="S1141" s="181" t="str">
        <f t="shared" ca="1" si="144"/>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si="145"/>
        <v>0</v>
      </c>
      <c r="AB1141" s="228" t="str">
        <f t="shared" si="146"/>
        <v/>
      </c>
    </row>
    <row r="1142" spans="1:28" s="227" customFormat="1" ht="20.25">
      <c r="A1142" s="181"/>
      <c r="B1142" s="182"/>
      <c r="C1142" s="186"/>
      <c r="D1142" s="230"/>
      <c r="E1142" s="182"/>
      <c r="F1142" s="182"/>
      <c r="G1142" s="182"/>
      <c r="H1142" s="183"/>
      <c r="I1142" s="184"/>
      <c r="J1142" s="184"/>
      <c r="K1142" s="224"/>
      <c r="L1142" s="224"/>
      <c r="M1142" s="224"/>
      <c r="N1142" s="224"/>
      <c r="O1142" s="224"/>
      <c r="P1142" s="185"/>
      <c r="Q1142" s="225"/>
      <c r="R1142" s="182" t="str">
        <f ca="1">IF(ISERROR($V1142),"",OFFSET('Smelter Look-up'!$C$4,$V1142-4,0)&amp;"")</f>
        <v/>
      </c>
      <c r="S1142" s="181" t="str">
        <f t="shared" ca="1" si="144"/>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si="145"/>
        <v>0</v>
      </c>
      <c r="AB1142" s="228" t="str">
        <f t="shared" si="146"/>
        <v/>
      </c>
    </row>
    <row r="1143" spans="1:28" s="227" customFormat="1" ht="20.25">
      <c r="A1143" s="181"/>
      <c r="B1143" s="182"/>
      <c r="C1143" s="186"/>
      <c r="D1143" s="230"/>
      <c r="E1143" s="182"/>
      <c r="F1143" s="182"/>
      <c r="G1143" s="182"/>
      <c r="H1143" s="183"/>
      <c r="I1143" s="184"/>
      <c r="J1143" s="184"/>
      <c r="K1143" s="224"/>
      <c r="L1143" s="224"/>
      <c r="M1143" s="224"/>
      <c r="N1143" s="224"/>
      <c r="O1143" s="224"/>
      <c r="P1143" s="185"/>
      <c r="Q1143" s="225"/>
      <c r="R1143" s="182" t="str">
        <f ca="1">IF(ISERROR($V1143),"",OFFSET('Smelter Look-up'!$C$4,$V1143-4,0)&amp;"")</f>
        <v/>
      </c>
      <c r="S1143" s="181" t="str">
        <f t="shared" ca="1" si="144"/>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si="145"/>
        <v>0</v>
      </c>
      <c r="AB1143" s="228" t="str">
        <f t="shared" si="146"/>
        <v/>
      </c>
    </row>
    <row r="1144" spans="1:28" s="227" customFormat="1" ht="20.25">
      <c r="A1144" s="181"/>
      <c r="B1144" s="182"/>
      <c r="C1144" s="186"/>
      <c r="D1144" s="230"/>
      <c r="E1144" s="182"/>
      <c r="F1144" s="182"/>
      <c r="G1144" s="182"/>
      <c r="H1144" s="183"/>
      <c r="I1144" s="184"/>
      <c r="J1144" s="184"/>
      <c r="K1144" s="224"/>
      <c r="L1144" s="224"/>
      <c r="M1144" s="224"/>
      <c r="N1144" s="224"/>
      <c r="O1144" s="224"/>
      <c r="P1144" s="185"/>
      <c r="Q1144" s="225"/>
      <c r="R1144" s="182" t="str">
        <f ca="1">IF(ISERROR($V1144),"",OFFSET('Smelter Look-up'!$C$4,$V1144-4,0)&amp;"")</f>
        <v/>
      </c>
      <c r="S1144" s="181" t="str">
        <f t="shared" ca="1" si="144"/>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si="145"/>
        <v>0</v>
      </c>
      <c r="AB1144" s="228" t="str">
        <f t="shared" si="146"/>
        <v/>
      </c>
    </row>
    <row r="1145" spans="1:28" s="227" customFormat="1" ht="20.25">
      <c r="A1145" s="181"/>
      <c r="B1145" s="182"/>
      <c r="C1145" s="186"/>
      <c r="D1145" s="230"/>
      <c r="E1145" s="182"/>
      <c r="F1145" s="182"/>
      <c r="G1145" s="182"/>
      <c r="H1145" s="183"/>
      <c r="I1145" s="184"/>
      <c r="J1145" s="184"/>
      <c r="K1145" s="224"/>
      <c r="L1145" s="224"/>
      <c r="M1145" s="224"/>
      <c r="N1145" s="224"/>
      <c r="O1145" s="224"/>
      <c r="P1145" s="185"/>
      <c r="Q1145" s="225"/>
      <c r="R1145" s="182" t="str">
        <f ca="1">IF(ISERROR($V1145),"",OFFSET('Smelter Look-up'!$C$4,$V1145-4,0)&amp;"")</f>
        <v/>
      </c>
      <c r="S1145" s="181" t="str">
        <f t="shared" ca="1" si="144"/>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si="145"/>
        <v>0</v>
      </c>
      <c r="AB1145" s="228" t="str">
        <f t="shared" si="146"/>
        <v/>
      </c>
    </row>
    <row r="1146" spans="1:28" s="227" customFormat="1" ht="20.25">
      <c r="A1146" s="181"/>
      <c r="B1146" s="182"/>
      <c r="C1146" s="186"/>
      <c r="D1146" s="230"/>
      <c r="E1146" s="182"/>
      <c r="F1146" s="182"/>
      <c r="G1146" s="182"/>
      <c r="H1146" s="183"/>
      <c r="I1146" s="184"/>
      <c r="J1146" s="184"/>
      <c r="K1146" s="224"/>
      <c r="L1146" s="224"/>
      <c r="M1146" s="224"/>
      <c r="N1146" s="224"/>
      <c r="O1146" s="224"/>
      <c r="P1146" s="185"/>
      <c r="Q1146" s="225"/>
      <c r="R1146" s="182" t="str">
        <f ca="1">IF(ISERROR($V1146),"",OFFSET('Smelter Look-up'!$C$4,$V1146-4,0)&amp;"")</f>
        <v/>
      </c>
      <c r="S1146" s="181" t="str">
        <f t="shared" ca="1" si="144"/>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si="145"/>
        <v>0</v>
      </c>
      <c r="AB1146" s="228" t="str">
        <f t="shared" si="146"/>
        <v/>
      </c>
    </row>
    <row r="1147" spans="1:28" s="227" customFormat="1" ht="20.25">
      <c r="A1147" s="181"/>
      <c r="B1147" s="182"/>
      <c r="C1147" s="186"/>
      <c r="D1147" s="230"/>
      <c r="E1147" s="182"/>
      <c r="F1147" s="182"/>
      <c r="G1147" s="182"/>
      <c r="H1147" s="183"/>
      <c r="I1147" s="184"/>
      <c r="J1147" s="184"/>
      <c r="K1147" s="224"/>
      <c r="L1147" s="224"/>
      <c r="M1147" s="224"/>
      <c r="N1147" s="224"/>
      <c r="O1147" s="224"/>
      <c r="P1147" s="185"/>
      <c r="Q1147" s="225"/>
      <c r="R1147" s="182" t="str">
        <f ca="1">IF(ISERROR($V1147),"",OFFSET('Smelter Look-up'!$C$4,$V1147-4,0)&amp;"")</f>
        <v/>
      </c>
      <c r="S1147" s="181" t="str">
        <f t="shared" ca="1" si="144"/>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si="145"/>
        <v>0</v>
      </c>
      <c r="AB1147" s="228" t="str">
        <f t="shared" si="146"/>
        <v/>
      </c>
    </row>
    <row r="1148" spans="1:28" s="227" customFormat="1" ht="20.25">
      <c r="A1148" s="181"/>
      <c r="B1148" s="182"/>
      <c r="C1148" s="186"/>
      <c r="D1148" s="230"/>
      <c r="E1148" s="182"/>
      <c r="F1148" s="182"/>
      <c r="G1148" s="182"/>
      <c r="H1148" s="183"/>
      <c r="I1148" s="184"/>
      <c r="J1148" s="184"/>
      <c r="K1148" s="224"/>
      <c r="L1148" s="224"/>
      <c r="M1148" s="224"/>
      <c r="N1148" s="224"/>
      <c r="O1148" s="224"/>
      <c r="P1148" s="185"/>
      <c r="Q1148" s="225"/>
      <c r="R1148" s="182" t="str">
        <f ca="1">IF(ISERROR($V1148),"",OFFSET('Smelter Look-up'!$C$4,$V1148-4,0)&amp;"")</f>
        <v/>
      </c>
      <c r="S1148" s="181" t="str">
        <f t="shared" ca="1" si="144"/>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si="145"/>
        <v>0</v>
      </c>
      <c r="AB1148" s="228" t="str">
        <f t="shared" si="146"/>
        <v/>
      </c>
    </row>
    <row r="1149" spans="1:28" s="227" customFormat="1" ht="20.25">
      <c r="A1149" s="181"/>
      <c r="B1149" s="182"/>
      <c r="C1149" s="186"/>
      <c r="D1149" s="230"/>
      <c r="E1149" s="182"/>
      <c r="F1149" s="182"/>
      <c r="G1149" s="182"/>
      <c r="H1149" s="183"/>
      <c r="I1149" s="184"/>
      <c r="J1149" s="184"/>
      <c r="K1149" s="224"/>
      <c r="L1149" s="224"/>
      <c r="M1149" s="224"/>
      <c r="N1149" s="224"/>
      <c r="O1149" s="224"/>
      <c r="P1149" s="185"/>
      <c r="Q1149" s="225"/>
      <c r="R1149" s="182" t="str">
        <f ca="1">IF(ISERROR($V1149),"",OFFSET('Smelter Look-up'!$C$4,$V1149-4,0)&amp;"")</f>
        <v/>
      </c>
      <c r="S1149" s="181" t="str">
        <f t="shared" ref="S1149:S1179" ca="1" si="147">IF(B1149="","",IF(ISERROR(MATCH($E1149,CL,0)),"Unknown",INDIRECT("'C'!$A$"&amp;MATCH($E1149,CL,0)+1)))</f>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ref="X1149:X1179" si="148">IF(AND(C1149="Smelter not listed",OR(LEN(D1149)=0,LEN(E1149)=0)),1,0)</f>
        <v>0</v>
      </c>
      <c r="AB1149" s="228" t="str">
        <f t="shared" ref="AB1149:AB1179" si="149">B1149&amp;C1149</f>
        <v/>
      </c>
    </row>
    <row r="1150" spans="1:28" s="227" customFormat="1" ht="20.25">
      <c r="A1150" s="181"/>
      <c r="B1150" s="182"/>
      <c r="C1150" s="186"/>
      <c r="D1150" s="230"/>
      <c r="E1150" s="182"/>
      <c r="F1150" s="182"/>
      <c r="G1150" s="182"/>
      <c r="H1150" s="183"/>
      <c r="I1150" s="184"/>
      <c r="J1150" s="184"/>
      <c r="K1150" s="224"/>
      <c r="L1150" s="224"/>
      <c r="M1150" s="224"/>
      <c r="N1150" s="224"/>
      <c r="O1150" s="224"/>
      <c r="P1150" s="185"/>
      <c r="Q1150" s="225"/>
      <c r="R1150" s="182" t="str">
        <f ca="1">IF(ISERROR($V1150),"",OFFSET('Smelter Look-up'!$C$4,$V1150-4,0)&amp;"")</f>
        <v/>
      </c>
      <c r="S1150" s="181" t="str">
        <f t="shared" ca="1" si="147"/>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si="148"/>
        <v>0</v>
      </c>
      <c r="AB1150" s="228" t="str">
        <f t="shared" si="149"/>
        <v/>
      </c>
    </row>
    <row r="1151" spans="1:28" s="227" customFormat="1" ht="20.25">
      <c r="A1151" s="181"/>
      <c r="B1151" s="182"/>
      <c r="C1151" s="186"/>
      <c r="D1151" s="230"/>
      <c r="E1151" s="182"/>
      <c r="F1151" s="182"/>
      <c r="G1151" s="182"/>
      <c r="H1151" s="183"/>
      <c r="I1151" s="184"/>
      <c r="J1151" s="184"/>
      <c r="K1151" s="224"/>
      <c r="L1151" s="224"/>
      <c r="M1151" s="224"/>
      <c r="N1151" s="224"/>
      <c r="O1151" s="224"/>
      <c r="P1151" s="185"/>
      <c r="Q1151" s="225"/>
      <c r="R1151" s="182" t="str">
        <f ca="1">IF(ISERROR($V1151),"",OFFSET('Smelter Look-up'!$C$4,$V1151-4,0)&amp;"")</f>
        <v/>
      </c>
      <c r="S1151" s="181" t="str">
        <f t="shared" ca="1" si="147"/>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si="148"/>
        <v>0</v>
      </c>
      <c r="AB1151" s="228" t="str">
        <f t="shared" si="149"/>
        <v/>
      </c>
    </row>
    <row r="1152" spans="1:28" s="227" customFormat="1" ht="20.25">
      <c r="A1152" s="181"/>
      <c r="B1152" s="182"/>
      <c r="C1152" s="186"/>
      <c r="D1152" s="230"/>
      <c r="E1152" s="182"/>
      <c r="F1152" s="182"/>
      <c r="G1152" s="182"/>
      <c r="H1152" s="183"/>
      <c r="I1152" s="184"/>
      <c r="J1152" s="184"/>
      <c r="K1152" s="224"/>
      <c r="L1152" s="224"/>
      <c r="M1152" s="224"/>
      <c r="N1152" s="224"/>
      <c r="O1152" s="224"/>
      <c r="P1152" s="185"/>
      <c r="Q1152" s="225"/>
      <c r="R1152" s="182" t="str">
        <f ca="1">IF(ISERROR($V1152),"",OFFSET('Smelter Look-up'!$C$4,$V1152-4,0)&amp;"")</f>
        <v/>
      </c>
      <c r="S1152" s="181" t="str">
        <f t="shared" ca="1" si="147"/>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si="148"/>
        <v>0</v>
      </c>
      <c r="AB1152" s="228" t="str">
        <f t="shared" si="149"/>
        <v/>
      </c>
    </row>
    <row r="1153" spans="1:28" s="227" customFormat="1" ht="20.25">
      <c r="A1153" s="181"/>
      <c r="B1153" s="182"/>
      <c r="C1153" s="186"/>
      <c r="D1153" s="230"/>
      <c r="E1153" s="182"/>
      <c r="F1153" s="182"/>
      <c r="G1153" s="182"/>
      <c r="H1153" s="183"/>
      <c r="I1153" s="184"/>
      <c r="J1153" s="184"/>
      <c r="K1153" s="224"/>
      <c r="L1153" s="224"/>
      <c r="M1153" s="224"/>
      <c r="N1153" s="224"/>
      <c r="O1153" s="224"/>
      <c r="P1153" s="185"/>
      <c r="Q1153" s="225"/>
      <c r="R1153" s="182" t="str">
        <f ca="1">IF(ISERROR($V1153),"",OFFSET('Smelter Look-up'!$C$4,$V1153-4,0)&amp;"")</f>
        <v/>
      </c>
      <c r="S1153" s="181" t="str">
        <f t="shared" ca="1" si="147"/>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si="148"/>
        <v>0</v>
      </c>
      <c r="AB1153" s="228" t="str">
        <f t="shared" si="149"/>
        <v/>
      </c>
    </row>
    <row r="1154" spans="1:28" s="227" customFormat="1" ht="20.25">
      <c r="A1154" s="181"/>
      <c r="B1154" s="182"/>
      <c r="C1154" s="186"/>
      <c r="D1154" s="230"/>
      <c r="E1154" s="182"/>
      <c r="F1154" s="182"/>
      <c r="G1154" s="182"/>
      <c r="H1154" s="183"/>
      <c r="I1154" s="184"/>
      <c r="J1154" s="184"/>
      <c r="K1154" s="224"/>
      <c r="L1154" s="224"/>
      <c r="M1154" s="224"/>
      <c r="N1154" s="224"/>
      <c r="O1154" s="224"/>
      <c r="P1154" s="185"/>
      <c r="Q1154" s="225"/>
      <c r="R1154" s="182" t="str">
        <f ca="1">IF(ISERROR($V1154),"",OFFSET('Smelter Look-up'!$C$4,$V1154-4,0)&amp;"")</f>
        <v/>
      </c>
      <c r="S1154" s="181" t="str">
        <f t="shared" ca="1" si="147"/>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si="148"/>
        <v>0</v>
      </c>
      <c r="AB1154" s="228" t="str">
        <f t="shared" si="149"/>
        <v/>
      </c>
    </row>
    <row r="1155" spans="1:28" s="227" customFormat="1" ht="20.25">
      <c r="A1155" s="181"/>
      <c r="B1155" s="182"/>
      <c r="C1155" s="186"/>
      <c r="D1155" s="230"/>
      <c r="E1155" s="182"/>
      <c r="F1155" s="182"/>
      <c r="G1155" s="182"/>
      <c r="H1155" s="183"/>
      <c r="I1155" s="184"/>
      <c r="J1155" s="184"/>
      <c r="K1155" s="224"/>
      <c r="L1155" s="224"/>
      <c r="M1155" s="224"/>
      <c r="N1155" s="224"/>
      <c r="O1155" s="224"/>
      <c r="P1155" s="185"/>
      <c r="Q1155" s="225"/>
      <c r="R1155" s="182" t="str">
        <f ca="1">IF(ISERROR($V1155),"",OFFSET('Smelter Look-up'!$C$4,$V1155-4,0)&amp;"")</f>
        <v/>
      </c>
      <c r="S1155" s="181" t="str">
        <f t="shared" ca="1" si="147"/>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si="148"/>
        <v>0</v>
      </c>
      <c r="AB1155" s="228" t="str">
        <f t="shared" si="149"/>
        <v/>
      </c>
    </row>
    <row r="1156" spans="1:28" s="227" customFormat="1" ht="20.25">
      <c r="A1156" s="181"/>
      <c r="B1156" s="182"/>
      <c r="C1156" s="186"/>
      <c r="D1156" s="230"/>
      <c r="E1156" s="182"/>
      <c r="F1156" s="182"/>
      <c r="G1156" s="182"/>
      <c r="H1156" s="183"/>
      <c r="I1156" s="184"/>
      <c r="J1156" s="184"/>
      <c r="K1156" s="224"/>
      <c r="L1156" s="224"/>
      <c r="M1156" s="224"/>
      <c r="N1156" s="224"/>
      <c r="O1156" s="224"/>
      <c r="P1156" s="185"/>
      <c r="Q1156" s="225"/>
      <c r="R1156" s="182" t="str">
        <f ca="1">IF(ISERROR($V1156),"",OFFSET('Smelter Look-up'!$C$4,$V1156-4,0)&amp;"")</f>
        <v/>
      </c>
      <c r="S1156" s="181" t="str">
        <f t="shared" ca="1" si="147"/>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si="148"/>
        <v>0</v>
      </c>
      <c r="AB1156" s="228" t="str">
        <f t="shared" si="149"/>
        <v/>
      </c>
    </row>
    <row r="1157" spans="1:28" s="227" customFormat="1" ht="20.25">
      <c r="A1157" s="181"/>
      <c r="B1157" s="182"/>
      <c r="C1157" s="186"/>
      <c r="D1157" s="230"/>
      <c r="E1157" s="182"/>
      <c r="F1157" s="182"/>
      <c r="G1157" s="182"/>
      <c r="H1157" s="183"/>
      <c r="I1157" s="184"/>
      <c r="J1157" s="184"/>
      <c r="K1157" s="224"/>
      <c r="L1157" s="224"/>
      <c r="M1157" s="224"/>
      <c r="N1157" s="224"/>
      <c r="O1157" s="224"/>
      <c r="P1157" s="185"/>
      <c r="Q1157" s="225"/>
      <c r="R1157" s="182" t="str">
        <f ca="1">IF(ISERROR($V1157),"",OFFSET('Smelter Look-up'!$C$4,$V1157-4,0)&amp;"")</f>
        <v/>
      </c>
      <c r="S1157" s="181" t="str">
        <f t="shared" ca="1" si="147"/>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si="148"/>
        <v>0</v>
      </c>
      <c r="AB1157" s="228" t="str">
        <f t="shared" si="149"/>
        <v/>
      </c>
    </row>
    <row r="1158" spans="1:28" s="227" customFormat="1" ht="20.25">
      <c r="A1158" s="181"/>
      <c r="B1158" s="182"/>
      <c r="C1158" s="186"/>
      <c r="D1158" s="230"/>
      <c r="E1158" s="182"/>
      <c r="F1158" s="182"/>
      <c r="G1158" s="182"/>
      <c r="H1158" s="183"/>
      <c r="I1158" s="184"/>
      <c r="J1158" s="184"/>
      <c r="K1158" s="224"/>
      <c r="L1158" s="224"/>
      <c r="M1158" s="224"/>
      <c r="N1158" s="224"/>
      <c r="O1158" s="224"/>
      <c r="P1158" s="185"/>
      <c r="Q1158" s="225"/>
      <c r="R1158" s="182" t="str">
        <f ca="1">IF(ISERROR($V1158),"",OFFSET('Smelter Look-up'!$C$4,$V1158-4,0)&amp;"")</f>
        <v/>
      </c>
      <c r="S1158" s="181" t="str">
        <f t="shared" ca="1" si="147"/>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si="148"/>
        <v>0</v>
      </c>
      <c r="AB1158" s="228" t="str">
        <f t="shared" si="149"/>
        <v/>
      </c>
    </row>
    <row r="1159" spans="1:28" s="227" customFormat="1" ht="20.25">
      <c r="A1159" s="181"/>
      <c r="B1159" s="182"/>
      <c r="C1159" s="186"/>
      <c r="D1159" s="230"/>
      <c r="E1159" s="182"/>
      <c r="F1159" s="182"/>
      <c r="G1159" s="182"/>
      <c r="H1159" s="183"/>
      <c r="I1159" s="184"/>
      <c r="J1159" s="184"/>
      <c r="K1159" s="224"/>
      <c r="L1159" s="224"/>
      <c r="M1159" s="224"/>
      <c r="N1159" s="224"/>
      <c r="O1159" s="224"/>
      <c r="P1159" s="185"/>
      <c r="Q1159" s="225"/>
      <c r="R1159" s="182" t="str">
        <f ca="1">IF(ISERROR($V1159),"",OFFSET('Smelter Look-up'!$C$4,$V1159-4,0)&amp;"")</f>
        <v/>
      </c>
      <c r="S1159" s="181" t="str">
        <f t="shared" ca="1" si="147"/>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si="148"/>
        <v>0</v>
      </c>
      <c r="AB1159" s="228" t="str">
        <f t="shared" si="149"/>
        <v/>
      </c>
    </row>
    <row r="1160" spans="1:28" s="227" customFormat="1" ht="20.25">
      <c r="A1160" s="181"/>
      <c r="B1160" s="182"/>
      <c r="C1160" s="186"/>
      <c r="D1160" s="230"/>
      <c r="E1160" s="182"/>
      <c r="F1160" s="182"/>
      <c r="G1160" s="182"/>
      <c r="H1160" s="183"/>
      <c r="I1160" s="184"/>
      <c r="J1160" s="184"/>
      <c r="K1160" s="224"/>
      <c r="L1160" s="224"/>
      <c r="M1160" s="224"/>
      <c r="N1160" s="224"/>
      <c r="O1160" s="224"/>
      <c r="P1160" s="185"/>
      <c r="Q1160" s="225"/>
      <c r="R1160" s="182" t="str">
        <f ca="1">IF(ISERROR($V1160),"",OFFSET('Smelter Look-up'!$C$4,$V1160-4,0)&amp;"")</f>
        <v/>
      </c>
      <c r="S1160" s="181" t="str">
        <f t="shared" ca="1" si="147"/>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si="148"/>
        <v>0</v>
      </c>
      <c r="AB1160" s="228" t="str">
        <f t="shared" si="149"/>
        <v/>
      </c>
    </row>
    <row r="1161" spans="1:28" s="227" customFormat="1" ht="20.25">
      <c r="A1161" s="181"/>
      <c r="B1161" s="182"/>
      <c r="C1161" s="186"/>
      <c r="D1161" s="230"/>
      <c r="E1161" s="182"/>
      <c r="F1161" s="182"/>
      <c r="G1161" s="182"/>
      <c r="H1161" s="183"/>
      <c r="I1161" s="184"/>
      <c r="J1161" s="184"/>
      <c r="K1161" s="224"/>
      <c r="L1161" s="224"/>
      <c r="M1161" s="224"/>
      <c r="N1161" s="224"/>
      <c r="O1161" s="224"/>
      <c r="P1161" s="185"/>
      <c r="Q1161" s="225"/>
      <c r="R1161" s="182" t="str">
        <f ca="1">IF(ISERROR($V1161),"",OFFSET('Smelter Look-up'!$C$4,$V1161-4,0)&amp;"")</f>
        <v/>
      </c>
      <c r="S1161" s="181" t="str">
        <f t="shared" ca="1" si="147"/>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si="148"/>
        <v>0</v>
      </c>
      <c r="AB1161" s="228" t="str">
        <f t="shared" si="149"/>
        <v/>
      </c>
    </row>
    <row r="1162" spans="1:28" s="227" customFormat="1" ht="20.25">
      <c r="A1162" s="181"/>
      <c r="B1162" s="182"/>
      <c r="C1162" s="186"/>
      <c r="D1162" s="230"/>
      <c r="E1162" s="182"/>
      <c r="F1162" s="182"/>
      <c r="G1162" s="182"/>
      <c r="H1162" s="183"/>
      <c r="I1162" s="184"/>
      <c r="J1162" s="184"/>
      <c r="K1162" s="224"/>
      <c r="L1162" s="224"/>
      <c r="M1162" s="224"/>
      <c r="N1162" s="224"/>
      <c r="O1162" s="224"/>
      <c r="P1162" s="185"/>
      <c r="Q1162" s="225"/>
      <c r="R1162" s="182" t="str">
        <f ca="1">IF(ISERROR($V1162),"",OFFSET('Smelter Look-up'!$C$4,$V1162-4,0)&amp;"")</f>
        <v/>
      </c>
      <c r="S1162" s="181" t="str">
        <f t="shared" ca="1" si="147"/>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si="148"/>
        <v>0</v>
      </c>
      <c r="AB1162" s="228" t="str">
        <f t="shared" si="149"/>
        <v/>
      </c>
    </row>
    <row r="1163" spans="1:28" s="227" customFormat="1" ht="20.25">
      <c r="A1163" s="181"/>
      <c r="B1163" s="182"/>
      <c r="C1163" s="186"/>
      <c r="D1163" s="230"/>
      <c r="E1163" s="182"/>
      <c r="F1163" s="182"/>
      <c r="G1163" s="182"/>
      <c r="H1163" s="183"/>
      <c r="I1163" s="184"/>
      <c r="J1163" s="184"/>
      <c r="K1163" s="224"/>
      <c r="L1163" s="224"/>
      <c r="M1163" s="224"/>
      <c r="N1163" s="224"/>
      <c r="O1163" s="224"/>
      <c r="P1163" s="185"/>
      <c r="Q1163" s="225"/>
      <c r="R1163" s="182" t="str">
        <f ca="1">IF(ISERROR($V1163),"",OFFSET('Smelter Look-up'!$C$4,$V1163-4,0)&amp;"")</f>
        <v/>
      </c>
      <c r="S1163" s="181" t="str">
        <f t="shared" ca="1" si="147"/>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si="148"/>
        <v>0</v>
      </c>
      <c r="AB1163" s="228" t="str">
        <f t="shared" si="149"/>
        <v/>
      </c>
    </row>
    <row r="1164" spans="1:28" s="227" customFormat="1" ht="20.25">
      <c r="A1164" s="181"/>
      <c r="B1164" s="182"/>
      <c r="C1164" s="186"/>
      <c r="D1164" s="230"/>
      <c r="E1164" s="182"/>
      <c r="F1164" s="182"/>
      <c r="G1164" s="182"/>
      <c r="H1164" s="183"/>
      <c r="I1164" s="184"/>
      <c r="J1164" s="184"/>
      <c r="K1164" s="224"/>
      <c r="L1164" s="224"/>
      <c r="M1164" s="224"/>
      <c r="N1164" s="224"/>
      <c r="O1164" s="224"/>
      <c r="P1164" s="185"/>
      <c r="Q1164" s="225"/>
      <c r="R1164" s="182" t="str">
        <f ca="1">IF(ISERROR($V1164),"",OFFSET('Smelter Look-up'!$C$4,$V1164-4,0)&amp;"")</f>
        <v/>
      </c>
      <c r="S1164" s="181" t="str">
        <f t="shared" ca="1" si="147"/>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si="148"/>
        <v>0</v>
      </c>
      <c r="AB1164" s="228" t="str">
        <f t="shared" si="149"/>
        <v/>
      </c>
    </row>
    <row r="1165" spans="1:28" s="227" customFormat="1" ht="20.25">
      <c r="A1165" s="181"/>
      <c r="B1165" s="182"/>
      <c r="C1165" s="186"/>
      <c r="D1165" s="230"/>
      <c r="E1165" s="182"/>
      <c r="F1165" s="182"/>
      <c r="G1165" s="182"/>
      <c r="H1165" s="183"/>
      <c r="I1165" s="184"/>
      <c r="J1165" s="184"/>
      <c r="K1165" s="224"/>
      <c r="L1165" s="224"/>
      <c r="M1165" s="224"/>
      <c r="N1165" s="224"/>
      <c r="O1165" s="224"/>
      <c r="P1165" s="185"/>
      <c r="Q1165" s="225"/>
      <c r="R1165" s="182" t="str">
        <f ca="1">IF(ISERROR($V1165),"",OFFSET('Smelter Look-up'!$C$4,$V1165-4,0)&amp;"")</f>
        <v/>
      </c>
      <c r="S1165" s="181" t="str">
        <f t="shared" ca="1" si="147"/>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si="148"/>
        <v>0</v>
      </c>
      <c r="AB1165" s="228" t="str">
        <f t="shared" si="149"/>
        <v/>
      </c>
    </row>
    <row r="1166" spans="1:28" s="227" customFormat="1" ht="20.25">
      <c r="A1166" s="181"/>
      <c r="B1166" s="182"/>
      <c r="C1166" s="186"/>
      <c r="D1166" s="230"/>
      <c r="E1166" s="182"/>
      <c r="F1166" s="182"/>
      <c r="G1166" s="182"/>
      <c r="H1166" s="183"/>
      <c r="I1166" s="184"/>
      <c r="J1166" s="184"/>
      <c r="K1166" s="224"/>
      <c r="L1166" s="224"/>
      <c r="M1166" s="224"/>
      <c r="N1166" s="224"/>
      <c r="O1166" s="224"/>
      <c r="P1166" s="185"/>
      <c r="Q1166" s="225"/>
      <c r="R1166" s="182" t="str">
        <f ca="1">IF(ISERROR($V1166),"",OFFSET('Smelter Look-up'!$C$4,$V1166-4,0)&amp;"")</f>
        <v/>
      </c>
      <c r="S1166" s="181" t="str">
        <f t="shared" ca="1" si="147"/>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si="148"/>
        <v>0</v>
      </c>
      <c r="AB1166" s="228" t="str">
        <f t="shared" si="149"/>
        <v/>
      </c>
    </row>
    <row r="1167" spans="1:28" s="227" customFormat="1" ht="20.25">
      <c r="A1167" s="181"/>
      <c r="B1167" s="182"/>
      <c r="C1167" s="186"/>
      <c r="D1167" s="230"/>
      <c r="E1167" s="182"/>
      <c r="F1167" s="182"/>
      <c r="G1167" s="182"/>
      <c r="H1167" s="183"/>
      <c r="I1167" s="184"/>
      <c r="J1167" s="184"/>
      <c r="K1167" s="224"/>
      <c r="L1167" s="224"/>
      <c r="M1167" s="224"/>
      <c r="N1167" s="224"/>
      <c r="O1167" s="224"/>
      <c r="P1167" s="185"/>
      <c r="Q1167" s="225"/>
      <c r="R1167" s="182" t="str">
        <f ca="1">IF(ISERROR($V1167),"",OFFSET('Smelter Look-up'!$C$4,$V1167-4,0)&amp;"")</f>
        <v/>
      </c>
      <c r="S1167" s="181" t="str">
        <f t="shared" ca="1" si="147"/>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si="148"/>
        <v>0</v>
      </c>
      <c r="AB1167" s="228" t="str">
        <f t="shared" si="149"/>
        <v/>
      </c>
    </row>
    <row r="1168" spans="1:28" s="227" customFormat="1" ht="20.25">
      <c r="A1168" s="181"/>
      <c r="B1168" s="182"/>
      <c r="C1168" s="186"/>
      <c r="D1168" s="230"/>
      <c r="E1168" s="182"/>
      <c r="F1168" s="182"/>
      <c r="G1168" s="182"/>
      <c r="H1168" s="183"/>
      <c r="I1168" s="184"/>
      <c r="J1168" s="184"/>
      <c r="K1168" s="224"/>
      <c r="L1168" s="224"/>
      <c r="M1168" s="224"/>
      <c r="N1168" s="224"/>
      <c r="O1168" s="224"/>
      <c r="P1168" s="185"/>
      <c r="Q1168" s="225"/>
      <c r="R1168" s="182" t="str">
        <f ca="1">IF(ISERROR($V1168),"",OFFSET('Smelter Look-up'!$C$4,$V1168-4,0)&amp;"")</f>
        <v/>
      </c>
      <c r="S1168" s="181" t="str">
        <f t="shared" ca="1" si="147"/>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si="148"/>
        <v>0</v>
      </c>
      <c r="AB1168" s="228" t="str">
        <f t="shared" si="149"/>
        <v/>
      </c>
    </row>
    <row r="1169" spans="1:28" s="227" customFormat="1" ht="20.25">
      <c r="A1169" s="181"/>
      <c r="B1169" s="182"/>
      <c r="C1169" s="186"/>
      <c r="D1169" s="230"/>
      <c r="E1169" s="182"/>
      <c r="F1169" s="182"/>
      <c r="G1169" s="182"/>
      <c r="H1169" s="183"/>
      <c r="I1169" s="184"/>
      <c r="J1169" s="184"/>
      <c r="K1169" s="224"/>
      <c r="L1169" s="224"/>
      <c r="M1169" s="224"/>
      <c r="N1169" s="224"/>
      <c r="O1169" s="224"/>
      <c r="P1169" s="185"/>
      <c r="Q1169" s="225"/>
      <c r="R1169" s="182" t="str">
        <f ca="1">IF(ISERROR($V1169),"",OFFSET('Smelter Look-up'!$C$4,$V1169-4,0)&amp;"")</f>
        <v/>
      </c>
      <c r="S1169" s="181" t="str">
        <f t="shared" ca="1" si="147"/>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si="148"/>
        <v>0</v>
      </c>
      <c r="AB1169" s="228" t="str">
        <f t="shared" si="149"/>
        <v/>
      </c>
    </row>
    <row r="1170" spans="1:28" s="227" customFormat="1" ht="20.25">
      <c r="A1170" s="181"/>
      <c r="B1170" s="182"/>
      <c r="C1170" s="186"/>
      <c r="D1170" s="230"/>
      <c r="E1170" s="182"/>
      <c r="F1170" s="182"/>
      <c r="G1170" s="182"/>
      <c r="H1170" s="183"/>
      <c r="I1170" s="184"/>
      <c r="J1170" s="184"/>
      <c r="K1170" s="224"/>
      <c r="L1170" s="224"/>
      <c r="M1170" s="224"/>
      <c r="N1170" s="224"/>
      <c r="O1170" s="224"/>
      <c r="P1170" s="185"/>
      <c r="Q1170" s="225"/>
      <c r="R1170" s="182" t="str">
        <f ca="1">IF(ISERROR($V1170),"",OFFSET('Smelter Look-up'!$C$4,$V1170-4,0)&amp;"")</f>
        <v/>
      </c>
      <c r="S1170" s="181" t="str">
        <f t="shared" ca="1" si="147"/>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si="148"/>
        <v>0</v>
      </c>
      <c r="AB1170" s="228" t="str">
        <f t="shared" si="149"/>
        <v/>
      </c>
    </row>
    <row r="1171" spans="1:28" s="227" customFormat="1" ht="20.25">
      <c r="A1171" s="181"/>
      <c r="B1171" s="182"/>
      <c r="C1171" s="186"/>
      <c r="D1171" s="230"/>
      <c r="E1171" s="182"/>
      <c r="F1171" s="182"/>
      <c r="G1171" s="182"/>
      <c r="H1171" s="183"/>
      <c r="I1171" s="184"/>
      <c r="J1171" s="184"/>
      <c r="K1171" s="224"/>
      <c r="L1171" s="224"/>
      <c r="M1171" s="224"/>
      <c r="N1171" s="224"/>
      <c r="O1171" s="224"/>
      <c r="P1171" s="185"/>
      <c r="Q1171" s="225"/>
      <c r="R1171" s="182" t="str">
        <f ca="1">IF(ISERROR($V1171),"",OFFSET('Smelter Look-up'!$C$4,$V1171-4,0)&amp;"")</f>
        <v/>
      </c>
      <c r="S1171" s="181" t="str">
        <f t="shared" ca="1" si="147"/>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si="148"/>
        <v>0</v>
      </c>
      <c r="AB1171" s="228" t="str">
        <f t="shared" si="149"/>
        <v/>
      </c>
    </row>
    <row r="1172" spans="1:28" s="227" customFormat="1" ht="20.25">
      <c r="A1172" s="181"/>
      <c r="B1172" s="182"/>
      <c r="C1172" s="186"/>
      <c r="D1172" s="230"/>
      <c r="E1172" s="182"/>
      <c r="F1172" s="182"/>
      <c r="G1172" s="182"/>
      <c r="H1172" s="183"/>
      <c r="I1172" s="184"/>
      <c r="J1172" s="184"/>
      <c r="K1172" s="224"/>
      <c r="L1172" s="224"/>
      <c r="M1172" s="224"/>
      <c r="N1172" s="224"/>
      <c r="O1172" s="224"/>
      <c r="P1172" s="185"/>
      <c r="Q1172" s="225"/>
      <c r="R1172" s="182" t="str">
        <f ca="1">IF(ISERROR($V1172),"",OFFSET('Smelter Look-up'!$C$4,$V1172-4,0)&amp;"")</f>
        <v/>
      </c>
      <c r="S1172" s="181" t="str">
        <f t="shared" ca="1" si="147"/>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si="148"/>
        <v>0</v>
      </c>
      <c r="AB1172" s="228" t="str">
        <f t="shared" si="149"/>
        <v/>
      </c>
    </row>
    <row r="1173" spans="1:28" s="227" customFormat="1" ht="20.25">
      <c r="A1173" s="181"/>
      <c r="B1173" s="182"/>
      <c r="C1173" s="186"/>
      <c r="D1173" s="230"/>
      <c r="E1173" s="182"/>
      <c r="F1173" s="182"/>
      <c r="G1173" s="182"/>
      <c r="H1173" s="183"/>
      <c r="I1173" s="184"/>
      <c r="J1173" s="184"/>
      <c r="K1173" s="224"/>
      <c r="L1173" s="224"/>
      <c r="M1173" s="224"/>
      <c r="N1173" s="224"/>
      <c r="O1173" s="224"/>
      <c r="P1173" s="185"/>
      <c r="Q1173" s="225"/>
      <c r="R1173" s="182" t="str">
        <f ca="1">IF(ISERROR($V1173),"",OFFSET('Smelter Look-up'!$C$4,$V1173-4,0)&amp;"")</f>
        <v/>
      </c>
      <c r="S1173" s="181" t="str">
        <f t="shared" ca="1" si="147"/>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si="148"/>
        <v>0</v>
      </c>
      <c r="AB1173" s="228" t="str">
        <f t="shared" si="149"/>
        <v/>
      </c>
    </row>
    <row r="1174" spans="1:28" s="227" customFormat="1" ht="20.25">
      <c r="A1174" s="181"/>
      <c r="B1174" s="182"/>
      <c r="C1174" s="186"/>
      <c r="D1174" s="230"/>
      <c r="E1174" s="182"/>
      <c r="F1174" s="182"/>
      <c r="G1174" s="182"/>
      <c r="H1174" s="183"/>
      <c r="I1174" s="184"/>
      <c r="J1174" s="184"/>
      <c r="K1174" s="224"/>
      <c r="L1174" s="224"/>
      <c r="M1174" s="224"/>
      <c r="N1174" s="224"/>
      <c r="O1174" s="224"/>
      <c r="P1174" s="185"/>
      <c r="Q1174" s="225"/>
      <c r="R1174" s="182" t="str">
        <f ca="1">IF(ISERROR($V1174),"",OFFSET('Smelter Look-up'!$C$4,$V1174-4,0)&amp;"")</f>
        <v/>
      </c>
      <c r="S1174" s="181" t="str">
        <f t="shared" ca="1" si="147"/>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si="148"/>
        <v>0</v>
      </c>
      <c r="AB1174" s="228" t="str">
        <f t="shared" si="149"/>
        <v/>
      </c>
    </row>
    <row r="1175" spans="1:28" s="227" customFormat="1" ht="20.25">
      <c r="A1175" s="181"/>
      <c r="B1175" s="182"/>
      <c r="C1175" s="186"/>
      <c r="D1175" s="230"/>
      <c r="E1175" s="182"/>
      <c r="F1175" s="182"/>
      <c r="G1175" s="182"/>
      <c r="H1175" s="183"/>
      <c r="I1175" s="184"/>
      <c r="J1175" s="184"/>
      <c r="K1175" s="224"/>
      <c r="L1175" s="224"/>
      <c r="M1175" s="224"/>
      <c r="N1175" s="224"/>
      <c r="O1175" s="224"/>
      <c r="P1175" s="185"/>
      <c r="Q1175" s="225"/>
      <c r="R1175" s="182" t="str">
        <f ca="1">IF(ISERROR($V1175),"",OFFSET('Smelter Look-up'!$C$4,$V1175-4,0)&amp;"")</f>
        <v/>
      </c>
      <c r="S1175" s="181" t="str">
        <f t="shared" ca="1" si="147"/>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si="148"/>
        <v>0</v>
      </c>
      <c r="AB1175" s="228" t="str">
        <f t="shared" si="149"/>
        <v/>
      </c>
    </row>
    <row r="1176" spans="1:28" s="227" customFormat="1" ht="20.25">
      <c r="A1176" s="181"/>
      <c r="B1176" s="182"/>
      <c r="C1176" s="186"/>
      <c r="D1176" s="230"/>
      <c r="E1176" s="182"/>
      <c r="F1176" s="182"/>
      <c r="G1176" s="182"/>
      <c r="H1176" s="183"/>
      <c r="I1176" s="184"/>
      <c r="J1176" s="184"/>
      <c r="K1176" s="224"/>
      <c r="L1176" s="224"/>
      <c r="M1176" s="224"/>
      <c r="N1176" s="224"/>
      <c r="O1176" s="224"/>
      <c r="P1176" s="185"/>
      <c r="Q1176" s="225"/>
      <c r="R1176" s="182" t="str">
        <f ca="1">IF(ISERROR($V1176),"",OFFSET('Smelter Look-up'!$C$4,$V1176-4,0)&amp;"")</f>
        <v/>
      </c>
      <c r="S1176" s="181" t="str">
        <f t="shared" ca="1" si="147"/>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si="148"/>
        <v>0</v>
      </c>
      <c r="AB1176" s="228" t="str">
        <f t="shared" si="149"/>
        <v/>
      </c>
    </row>
    <row r="1177" spans="1:28" s="227" customFormat="1" ht="20.25">
      <c r="A1177" s="181"/>
      <c r="B1177" s="182"/>
      <c r="C1177" s="186"/>
      <c r="D1177" s="230"/>
      <c r="E1177" s="182"/>
      <c r="F1177" s="182"/>
      <c r="G1177" s="182"/>
      <c r="H1177" s="183"/>
      <c r="I1177" s="184"/>
      <c r="J1177" s="184"/>
      <c r="K1177" s="224"/>
      <c r="L1177" s="224"/>
      <c r="M1177" s="224"/>
      <c r="N1177" s="224"/>
      <c r="O1177" s="224"/>
      <c r="P1177" s="185"/>
      <c r="Q1177" s="225"/>
      <c r="R1177" s="182" t="str">
        <f ca="1">IF(ISERROR($V1177),"",OFFSET('Smelter Look-up'!$C$4,$V1177-4,0)&amp;"")</f>
        <v/>
      </c>
      <c r="S1177" s="181" t="str">
        <f t="shared" ca="1" si="147"/>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si="148"/>
        <v>0</v>
      </c>
      <c r="AB1177" s="228" t="str">
        <f t="shared" si="149"/>
        <v/>
      </c>
    </row>
    <row r="1178" spans="1:28" s="227" customFormat="1" ht="20.25">
      <c r="A1178" s="181"/>
      <c r="B1178" s="182"/>
      <c r="C1178" s="186"/>
      <c r="D1178" s="230"/>
      <c r="E1178" s="182"/>
      <c r="F1178" s="182"/>
      <c r="G1178" s="182"/>
      <c r="H1178" s="183"/>
      <c r="I1178" s="184"/>
      <c r="J1178" s="184"/>
      <c r="K1178" s="224"/>
      <c r="L1178" s="224"/>
      <c r="M1178" s="224"/>
      <c r="N1178" s="224"/>
      <c r="O1178" s="224"/>
      <c r="P1178" s="185"/>
      <c r="Q1178" s="225"/>
      <c r="R1178" s="182" t="str">
        <f ca="1">IF(ISERROR($V1178),"",OFFSET('Smelter Look-up'!$C$4,$V1178-4,0)&amp;"")</f>
        <v/>
      </c>
      <c r="S1178" s="181" t="str">
        <f t="shared" ca="1" si="147"/>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si="148"/>
        <v>0</v>
      </c>
      <c r="AB1178" s="228" t="str">
        <f t="shared" si="149"/>
        <v/>
      </c>
    </row>
    <row r="1179" spans="1:28" s="227" customFormat="1" ht="20.25">
      <c r="A1179" s="181"/>
      <c r="B1179" s="182"/>
      <c r="C1179" s="186"/>
      <c r="D1179" s="230"/>
      <c r="E1179" s="182"/>
      <c r="F1179" s="182"/>
      <c r="G1179" s="182"/>
      <c r="H1179" s="183"/>
      <c r="I1179" s="184"/>
      <c r="J1179" s="184"/>
      <c r="K1179" s="224"/>
      <c r="L1179" s="224"/>
      <c r="M1179" s="224"/>
      <c r="N1179" s="224"/>
      <c r="O1179" s="224"/>
      <c r="P1179" s="185"/>
      <c r="Q1179" s="225"/>
      <c r="R1179" s="182" t="str">
        <f ca="1">IF(ISERROR($V1179),"",OFFSET('Smelter Look-up'!$C$4,$V1179-4,0)&amp;"")</f>
        <v/>
      </c>
      <c r="S1179" s="181" t="str">
        <f t="shared" ca="1" si="147"/>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si="148"/>
        <v>0</v>
      </c>
      <c r="AB1179" s="228" t="str">
        <f t="shared" si="149"/>
        <v/>
      </c>
    </row>
    <row r="1180" spans="1:28" s="227" customFormat="1" ht="20.25">
      <c r="A1180" s="181"/>
      <c r="B1180" s="182"/>
      <c r="C1180" s="186"/>
      <c r="D1180" s="230"/>
      <c r="E1180" s="182"/>
      <c r="F1180" s="182"/>
      <c r="G1180" s="182"/>
      <c r="H1180" s="183"/>
      <c r="I1180" s="184"/>
      <c r="J1180" s="184"/>
      <c r="K1180" s="224"/>
      <c r="L1180" s="224"/>
      <c r="M1180" s="224"/>
      <c r="N1180" s="224"/>
      <c r="O1180" s="224"/>
      <c r="P1180" s="185"/>
      <c r="Q1180" s="225"/>
      <c r="R1180" s="182" t="str">
        <f ca="1">IF(ISERROR($V1180),"",OFFSET('Smelter Look-up'!$C$4,$V1180-4,0)&amp;"")</f>
        <v/>
      </c>
      <c r="S1180" s="181" t="str">
        <f t="shared" ref="S1180" ca="1" si="150">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 si="151">IF(AND(C1180="Smelter not listed",OR(LEN(D1180)=0,LEN(E1180)=0)),1,0)</f>
        <v>0</v>
      </c>
      <c r="AB1180" s="228" t="str">
        <f t="shared" ref="AB1180" si="152">B1180&amp;C1180</f>
        <v/>
      </c>
    </row>
    <row r="1181" spans="1:28" s="227" customFormat="1" ht="20.25">
      <c r="A1181" s="181"/>
      <c r="B1181" s="182"/>
      <c r="C1181" s="186"/>
      <c r="D1181" s="230"/>
      <c r="E1181" s="182"/>
      <c r="F1181" s="182"/>
      <c r="G1181" s="182"/>
      <c r="H1181" s="183"/>
      <c r="I1181" s="184"/>
      <c r="J1181" s="184"/>
      <c r="K1181" s="224"/>
      <c r="L1181" s="224"/>
      <c r="M1181" s="224"/>
      <c r="N1181" s="224"/>
      <c r="O1181" s="224"/>
      <c r="P1181" s="185"/>
      <c r="Q1181" s="225"/>
      <c r="R1181" s="182" t="str">
        <f ca="1">IF(ISERROR($V1181),"",OFFSET('Smelter Look-up'!$C$4,$V1181-4,0)&amp;"")</f>
        <v/>
      </c>
      <c r="S1181" s="181" t="str">
        <f t="shared" ref="S1181:S1212" ca="1" si="153">IF(B1181="","",IF(ISERROR(MATCH($E1181,CL,0)),"Unknown",INDIRECT("'C'!$A$"&amp;MATCH($E1181,CL,0)+1)))</f>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ref="X1181:X1212" si="154">IF(AND(C1181="Smelter not listed",OR(LEN(D1181)=0,LEN(E1181)=0)),1,0)</f>
        <v>0</v>
      </c>
      <c r="AB1181" s="228" t="str">
        <f t="shared" ref="AB1181:AB1212" si="155">B1181&amp;C1181</f>
        <v/>
      </c>
    </row>
    <row r="1182" spans="1:28" s="227" customFormat="1" ht="20.25">
      <c r="A1182" s="181"/>
      <c r="B1182" s="182"/>
      <c r="C1182" s="186"/>
      <c r="D1182" s="230"/>
      <c r="E1182" s="182"/>
      <c r="F1182" s="182"/>
      <c r="G1182" s="182"/>
      <c r="H1182" s="183"/>
      <c r="I1182" s="184"/>
      <c r="J1182" s="184"/>
      <c r="K1182" s="224"/>
      <c r="L1182" s="224"/>
      <c r="M1182" s="224"/>
      <c r="N1182" s="224"/>
      <c r="O1182" s="224"/>
      <c r="P1182" s="185"/>
      <c r="Q1182" s="225"/>
      <c r="R1182" s="182" t="str">
        <f ca="1">IF(ISERROR($V1182),"",OFFSET('Smelter Look-up'!$C$4,$V1182-4,0)&amp;"")</f>
        <v/>
      </c>
      <c r="S1182" s="181" t="str">
        <f t="shared" ca="1" si="153"/>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si="154"/>
        <v>0</v>
      </c>
      <c r="AB1182" s="228" t="str">
        <f t="shared" si="155"/>
        <v/>
      </c>
    </row>
    <row r="1183" spans="1:28" s="227" customFormat="1" ht="20.25">
      <c r="A1183" s="181"/>
      <c r="B1183" s="182"/>
      <c r="C1183" s="186"/>
      <c r="D1183" s="230"/>
      <c r="E1183" s="182"/>
      <c r="F1183" s="182"/>
      <c r="G1183" s="182"/>
      <c r="H1183" s="183"/>
      <c r="I1183" s="184"/>
      <c r="J1183" s="184"/>
      <c r="K1183" s="224"/>
      <c r="L1183" s="224"/>
      <c r="M1183" s="224"/>
      <c r="N1183" s="224"/>
      <c r="O1183" s="224"/>
      <c r="P1183" s="185"/>
      <c r="Q1183" s="225"/>
      <c r="R1183" s="182" t="str">
        <f ca="1">IF(ISERROR($V1183),"",OFFSET('Smelter Look-up'!$C$4,$V1183-4,0)&amp;"")</f>
        <v/>
      </c>
      <c r="S1183" s="181" t="str">
        <f t="shared" ca="1" si="153"/>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si="154"/>
        <v>0</v>
      </c>
      <c r="AB1183" s="228" t="str">
        <f t="shared" si="155"/>
        <v/>
      </c>
    </row>
    <row r="1184" spans="1:28" s="227" customFormat="1" ht="20.25">
      <c r="A1184" s="181"/>
      <c r="B1184" s="182"/>
      <c r="C1184" s="186"/>
      <c r="D1184" s="230"/>
      <c r="E1184" s="182"/>
      <c r="F1184" s="182"/>
      <c r="G1184" s="182"/>
      <c r="H1184" s="183"/>
      <c r="I1184" s="184"/>
      <c r="J1184" s="184"/>
      <c r="K1184" s="224"/>
      <c r="L1184" s="224"/>
      <c r="M1184" s="224"/>
      <c r="N1184" s="224"/>
      <c r="O1184" s="224"/>
      <c r="P1184" s="185"/>
      <c r="Q1184" s="225"/>
      <c r="R1184" s="182" t="str">
        <f ca="1">IF(ISERROR($V1184),"",OFFSET('Smelter Look-up'!$C$4,$V1184-4,0)&amp;"")</f>
        <v/>
      </c>
      <c r="S1184" s="181" t="str">
        <f t="shared" ca="1" si="153"/>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si="154"/>
        <v>0</v>
      </c>
      <c r="AB1184" s="228" t="str">
        <f t="shared" si="155"/>
        <v/>
      </c>
    </row>
    <row r="1185" spans="1:28" s="227" customFormat="1" ht="20.25">
      <c r="A1185" s="181"/>
      <c r="B1185" s="182"/>
      <c r="C1185" s="186"/>
      <c r="D1185" s="230"/>
      <c r="E1185" s="182"/>
      <c r="F1185" s="182"/>
      <c r="G1185" s="182"/>
      <c r="H1185" s="183"/>
      <c r="I1185" s="184"/>
      <c r="J1185" s="184"/>
      <c r="K1185" s="224"/>
      <c r="L1185" s="224"/>
      <c r="M1185" s="224"/>
      <c r="N1185" s="224"/>
      <c r="O1185" s="224"/>
      <c r="P1185" s="185"/>
      <c r="Q1185" s="225"/>
      <c r="R1185" s="182" t="str">
        <f ca="1">IF(ISERROR($V1185),"",OFFSET('Smelter Look-up'!$C$4,$V1185-4,0)&amp;"")</f>
        <v/>
      </c>
      <c r="S1185" s="181" t="str">
        <f t="shared" ca="1" si="153"/>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si="154"/>
        <v>0</v>
      </c>
      <c r="AB1185" s="228" t="str">
        <f t="shared" si="155"/>
        <v/>
      </c>
    </row>
    <row r="1186" spans="1:28" s="227" customFormat="1" ht="20.25">
      <c r="A1186" s="181"/>
      <c r="B1186" s="182"/>
      <c r="C1186" s="186"/>
      <c r="D1186" s="230"/>
      <c r="E1186" s="182"/>
      <c r="F1186" s="182"/>
      <c r="G1186" s="182"/>
      <c r="H1186" s="183"/>
      <c r="I1186" s="184"/>
      <c r="J1186" s="184"/>
      <c r="K1186" s="224"/>
      <c r="L1186" s="224"/>
      <c r="M1186" s="224"/>
      <c r="N1186" s="224"/>
      <c r="O1186" s="224"/>
      <c r="P1186" s="185"/>
      <c r="Q1186" s="225"/>
      <c r="R1186" s="182" t="str">
        <f ca="1">IF(ISERROR($V1186),"",OFFSET('Smelter Look-up'!$C$4,$V1186-4,0)&amp;"")</f>
        <v/>
      </c>
      <c r="S1186" s="181" t="str">
        <f t="shared" ca="1" si="153"/>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si="154"/>
        <v>0</v>
      </c>
      <c r="AB1186" s="228" t="str">
        <f t="shared" si="155"/>
        <v/>
      </c>
    </row>
    <row r="1187" spans="1:28" s="227" customFormat="1" ht="20.25">
      <c r="A1187" s="181"/>
      <c r="B1187" s="182"/>
      <c r="C1187" s="186"/>
      <c r="D1187" s="230"/>
      <c r="E1187" s="182"/>
      <c r="F1187" s="182"/>
      <c r="G1187" s="182"/>
      <c r="H1187" s="183"/>
      <c r="I1187" s="184"/>
      <c r="J1187" s="184"/>
      <c r="K1187" s="224"/>
      <c r="L1187" s="224"/>
      <c r="M1187" s="224"/>
      <c r="N1187" s="224"/>
      <c r="O1187" s="224"/>
      <c r="P1187" s="185"/>
      <c r="Q1187" s="225"/>
      <c r="R1187" s="182" t="str">
        <f ca="1">IF(ISERROR($V1187),"",OFFSET('Smelter Look-up'!$C$4,$V1187-4,0)&amp;"")</f>
        <v/>
      </c>
      <c r="S1187" s="181" t="str">
        <f t="shared" ca="1" si="153"/>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si="154"/>
        <v>0</v>
      </c>
      <c r="AB1187" s="228" t="str">
        <f t="shared" si="155"/>
        <v/>
      </c>
    </row>
    <row r="1188" spans="1:28" s="227" customFormat="1" ht="20.25">
      <c r="A1188" s="181"/>
      <c r="B1188" s="182"/>
      <c r="C1188" s="186"/>
      <c r="D1188" s="230"/>
      <c r="E1188" s="182"/>
      <c r="F1188" s="182"/>
      <c r="G1188" s="182"/>
      <c r="H1188" s="183"/>
      <c r="I1188" s="184"/>
      <c r="J1188" s="184"/>
      <c r="K1188" s="224"/>
      <c r="L1188" s="224"/>
      <c r="M1188" s="224"/>
      <c r="N1188" s="224"/>
      <c r="O1188" s="224"/>
      <c r="P1188" s="185"/>
      <c r="Q1188" s="225"/>
      <c r="R1188" s="182" t="str">
        <f ca="1">IF(ISERROR($V1188),"",OFFSET('Smelter Look-up'!$C$4,$V1188-4,0)&amp;"")</f>
        <v/>
      </c>
      <c r="S1188" s="181" t="str">
        <f t="shared" ca="1" si="153"/>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si="154"/>
        <v>0</v>
      </c>
      <c r="AB1188" s="228" t="str">
        <f t="shared" si="155"/>
        <v/>
      </c>
    </row>
    <row r="1189" spans="1:28" s="227" customFormat="1" ht="20.25">
      <c r="A1189" s="181"/>
      <c r="B1189" s="182"/>
      <c r="C1189" s="186"/>
      <c r="D1189" s="230"/>
      <c r="E1189" s="182"/>
      <c r="F1189" s="182"/>
      <c r="G1189" s="182"/>
      <c r="H1189" s="183"/>
      <c r="I1189" s="184"/>
      <c r="J1189" s="184"/>
      <c r="K1189" s="224"/>
      <c r="L1189" s="224"/>
      <c r="M1189" s="224"/>
      <c r="N1189" s="224"/>
      <c r="O1189" s="224"/>
      <c r="P1189" s="185"/>
      <c r="Q1189" s="225"/>
      <c r="R1189" s="182" t="str">
        <f ca="1">IF(ISERROR($V1189),"",OFFSET('Smelter Look-up'!$C$4,$V1189-4,0)&amp;"")</f>
        <v/>
      </c>
      <c r="S1189" s="181" t="str">
        <f t="shared" ca="1" si="153"/>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si="154"/>
        <v>0</v>
      </c>
      <c r="AB1189" s="228" t="str">
        <f t="shared" si="155"/>
        <v/>
      </c>
    </row>
    <row r="1190" spans="1:28" s="227" customFormat="1" ht="20.25">
      <c r="A1190" s="181"/>
      <c r="B1190" s="182"/>
      <c r="C1190" s="186"/>
      <c r="D1190" s="230"/>
      <c r="E1190" s="182"/>
      <c r="F1190" s="182"/>
      <c r="G1190" s="182"/>
      <c r="H1190" s="183"/>
      <c r="I1190" s="184"/>
      <c r="J1190" s="184"/>
      <c r="K1190" s="224"/>
      <c r="L1190" s="224"/>
      <c r="M1190" s="224"/>
      <c r="N1190" s="224"/>
      <c r="O1190" s="224"/>
      <c r="P1190" s="185"/>
      <c r="Q1190" s="225"/>
      <c r="R1190" s="182" t="str">
        <f ca="1">IF(ISERROR($V1190),"",OFFSET('Smelter Look-up'!$C$4,$V1190-4,0)&amp;"")</f>
        <v/>
      </c>
      <c r="S1190" s="181" t="str">
        <f t="shared" ca="1" si="153"/>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si="154"/>
        <v>0</v>
      </c>
      <c r="AB1190" s="228" t="str">
        <f t="shared" si="155"/>
        <v/>
      </c>
    </row>
    <row r="1191" spans="1:28" s="227" customFormat="1" ht="20.25">
      <c r="A1191" s="181"/>
      <c r="B1191" s="182"/>
      <c r="C1191" s="186"/>
      <c r="D1191" s="230"/>
      <c r="E1191" s="182"/>
      <c r="F1191" s="182"/>
      <c r="G1191" s="182"/>
      <c r="H1191" s="183"/>
      <c r="I1191" s="184"/>
      <c r="J1191" s="184"/>
      <c r="K1191" s="224"/>
      <c r="L1191" s="224"/>
      <c r="M1191" s="224"/>
      <c r="N1191" s="224"/>
      <c r="O1191" s="224"/>
      <c r="P1191" s="185"/>
      <c r="Q1191" s="225"/>
      <c r="R1191" s="182" t="str">
        <f ca="1">IF(ISERROR($V1191),"",OFFSET('Smelter Look-up'!$C$4,$V1191-4,0)&amp;"")</f>
        <v/>
      </c>
      <c r="S1191" s="181" t="str">
        <f t="shared" ca="1" si="153"/>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si="154"/>
        <v>0</v>
      </c>
      <c r="AB1191" s="228" t="str">
        <f t="shared" si="155"/>
        <v/>
      </c>
    </row>
    <row r="1192" spans="1:28" s="227" customFormat="1" ht="20.25">
      <c r="A1192" s="181"/>
      <c r="B1192" s="182"/>
      <c r="C1192" s="186"/>
      <c r="D1192" s="230"/>
      <c r="E1192" s="182"/>
      <c r="F1192" s="182"/>
      <c r="G1192" s="182"/>
      <c r="H1192" s="183"/>
      <c r="I1192" s="184"/>
      <c r="J1192" s="184"/>
      <c r="K1192" s="224"/>
      <c r="L1192" s="224"/>
      <c r="M1192" s="224"/>
      <c r="N1192" s="224"/>
      <c r="O1192" s="224"/>
      <c r="P1192" s="185"/>
      <c r="Q1192" s="225"/>
      <c r="R1192" s="182" t="str">
        <f ca="1">IF(ISERROR($V1192),"",OFFSET('Smelter Look-up'!$C$4,$V1192-4,0)&amp;"")</f>
        <v/>
      </c>
      <c r="S1192" s="181" t="str">
        <f t="shared" ca="1" si="153"/>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si="154"/>
        <v>0</v>
      </c>
      <c r="AB1192" s="228" t="str">
        <f t="shared" si="155"/>
        <v/>
      </c>
    </row>
    <row r="1193" spans="1:28" s="227" customFormat="1" ht="20.25">
      <c r="A1193" s="181"/>
      <c r="B1193" s="182"/>
      <c r="C1193" s="186"/>
      <c r="D1193" s="230"/>
      <c r="E1193" s="182"/>
      <c r="F1193" s="182"/>
      <c r="G1193" s="182"/>
      <c r="H1193" s="183"/>
      <c r="I1193" s="184"/>
      <c r="J1193" s="184"/>
      <c r="K1193" s="224"/>
      <c r="L1193" s="224"/>
      <c r="M1193" s="224"/>
      <c r="N1193" s="224"/>
      <c r="O1193" s="224"/>
      <c r="P1193" s="185"/>
      <c r="Q1193" s="225"/>
      <c r="R1193" s="182" t="str">
        <f ca="1">IF(ISERROR($V1193),"",OFFSET('Smelter Look-up'!$C$4,$V1193-4,0)&amp;"")</f>
        <v/>
      </c>
      <c r="S1193" s="181" t="str">
        <f t="shared" ca="1" si="153"/>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si="154"/>
        <v>0</v>
      </c>
      <c r="AB1193" s="228" t="str">
        <f t="shared" si="155"/>
        <v/>
      </c>
    </row>
    <row r="1194" spans="1:28" s="227" customFormat="1" ht="20.25">
      <c r="A1194" s="181"/>
      <c r="B1194" s="182"/>
      <c r="C1194" s="186"/>
      <c r="D1194" s="230"/>
      <c r="E1194" s="182"/>
      <c r="F1194" s="182"/>
      <c r="G1194" s="182"/>
      <c r="H1194" s="183"/>
      <c r="I1194" s="184"/>
      <c r="J1194" s="184"/>
      <c r="K1194" s="224"/>
      <c r="L1194" s="224"/>
      <c r="M1194" s="224"/>
      <c r="N1194" s="224"/>
      <c r="O1194" s="224"/>
      <c r="P1194" s="185"/>
      <c r="Q1194" s="225"/>
      <c r="R1194" s="182" t="str">
        <f ca="1">IF(ISERROR($V1194),"",OFFSET('Smelter Look-up'!$C$4,$V1194-4,0)&amp;"")</f>
        <v/>
      </c>
      <c r="S1194" s="181" t="str">
        <f t="shared" ca="1" si="153"/>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si="154"/>
        <v>0</v>
      </c>
      <c r="AB1194" s="228" t="str">
        <f t="shared" si="155"/>
        <v/>
      </c>
    </row>
    <row r="1195" spans="1:28" s="227" customFormat="1" ht="20.25">
      <c r="A1195" s="181"/>
      <c r="B1195" s="182"/>
      <c r="C1195" s="186"/>
      <c r="D1195" s="230"/>
      <c r="E1195" s="182"/>
      <c r="F1195" s="182"/>
      <c r="G1195" s="182"/>
      <c r="H1195" s="183"/>
      <c r="I1195" s="184"/>
      <c r="J1195" s="184"/>
      <c r="K1195" s="224"/>
      <c r="L1195" s="224"/>
      <c r="M1195" s="224"/>
      <c r="N1195" s="224"/>
      <c r="O1195" s="224"/>
      <c r="P1195" s="185"/>
      <c r="Q1195" s="225"/>
      <c r="R1195" s="182" t="str">
        <f ca="1">IF(ISERROR($V1195),"",OFFSET('Smelter Look-up'!$C$4,$V1195-4,0)&amp;"")</f>
        <v/>
      </c>
      <c r="S1195" s="181" t="str">
        <f t="shared" ca="1" si="153"/>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si="154"/>
        <v>0</v>
      </c>
      <c r="AB1195" s="228" t="str">
        <f t="shared" si="155"/>
        <v/>
      </c>
    </row>
    <row r="1196" spans="1:28" s="227" customFormat="1" ht="20.25">
      <c r="A1196" s="181"/>
      <c r="B1196" s="182"/>
      <c r="C1196" s="186"/>
      <c r="D1196" s="230"/>
      <c r="E1196" s="182"/>
      <c r="F1196" s="182"/>
      <c r="G1196" s="182"/>
      <c r="H1196" s="183"/>
      <c r="I1196" s="184"/>
      <c r="J1196" s="184"/>
      <c r="K1196" s="224"/>
      <c r="L1196" s="224"/>
      <c r="M1196" s="224"/>
      <c r="N1196" s="224"/>
      <c r="O1196" s="224"/>
      <c r="P1196" s="185"/>
      <c r="Q1196" s="225"/>
      <c r="R1196" s="182" t="str">
        <f ca="1">IF(ISERROR($V1196),"",OFFSET('Smelter Look-up'!$C$4,$V1196-4,0)&amp;"")</f>
        <v/>
      </c>
      <c r="S1196" s="181" t="str">
        <f t="shared" ca="1" si="153"/>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si="154"/>
        <v>0</v>
      </c>
      <c r="AB1196" s="228" t="str">
        <f t="shared" si="155"/>
        <v/>
      </c>
    </row>
    <row r="1197" spans="1:28" s="227" customFormat="1" ht="20.25">
      <c r="A1197" s="181"/>
      <c r="B1197" s="182"/>
      <c r="C1197" s="186"/>
      <c r="D1197" s="230"/>
      <c r="E1197" s="182"/>
      <c r="F1197" s="182"/>
      <c r="G1197" s="182"/>
      <c r="H1197" s="183"/>
      <c r="I1197" s="184"/>
      <c r="J1197" s="184"/>
      <c r="K1197" s="224"/>
      <c r="L1197" s="224"/>
      <c r="M1197" s="224"/>
      <c r="N1197" s="224"/>
      <c r="O1197" s="224"/>
      <c r="P1197" s="185"/>
      <c r="Q1197" s="225"/>
      <c r="R1197" s="182" t="str">
        <f ca="1">IF(ISERROR($V1197),"",OFFSET('Smelter Look-up'!$C$4,$V1197-4,0)&amp;"")</f>
        <v/>
      </c>
      <c r="S1197" s="181" t="str">
        <f t="shared" ca="1" si="153"/>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si="154"/>
        <v>0</v>
      </c>
      <c r="AB1197" s="228" t="str">
        <f t="shared" si="155"/>
        <v/>
      </c>
    </row>
    <row r="1198" spans="1:28" s="227" customFormat="1" ht="20.25">
      <c r="A1198" s="181"/>
      <c r="B1198" s="182"/>
      <c r="C1198" s="186"/>
      <c r="D1198" s="230"/>
      <c r="E1198" s="182"/>
      <c r="F1198" s="182"/>
      <c r="G1198" s="182"/>
      <c r="H1198" s="183"/>
      <c r="I1198" s="184"/>
      <c r="J1198" s="184"/>
      <c r="K1198" s="224"/>
      <c r="L1198" s="224"/>
      <c r="M1198" s="224"/>
      <c r="N1198" s="224"/>
      <c r="O1198" s="224"/>
      <c r="P1198" s="185"/>
      <c r="Q1198" s="225"/>
      <c r="R1198" s="182" t="str">
        <f ca="1">IF(ISERROR($V1198),"",OFFSET('Smelter Look-up'!$C$4,$V1198-4,0)&amp;"")</f>
        <v/>
      </c>
      <c r="S1198" s="181" t="str">
        <f t="shared" ca="1" si="153"/>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si="154"/>
        <v>0</v>
      </c>
      <c r="AB1198" s="228" t="str">
        <f t="shared" si="155"/>
        <v/>
      </c>
    </row>
    <row r="1199" spans="1:28" s="227" customFormat="1" ht="20.25">
      <c r="A1199" s="181"/>
      <c r="B1199" s="182"/>
      <c r="C1199" s="186"/>
      <c r="D1199" s="230"/>
      <c r="E1199" s="182"/>
      <c r="F1199" s="182"/>
      <c r="G1199" s="182"/>
      <c r="H1199" s="183"/>
      <c r="I1199" s="184"/>
      <c r="J1199" s="184"/>
      <c r="K1199" s="224"/>
      <c r="L1199" s="224"/>
      <c r="M1199" s="224"/>
      <c r="N1199" s="224"/>
      <c r="O1199" s="224"/>
      <c r="P1199" s="185"/>
      <c r="Q1199" s="225"/>
      <c r="R1199" s="182" t="str">
        <f ca="1">IF(ISERROR($V1199),"",OFFSET('Smelter Look-up'!$C$4,$V1199-4,0)&amp;"")</f>
        <v/>
      </c>
      <c r="S1199" s="181" t="str">
        <f t="shared" ca="1" si="153"/>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si="154"/>
        <v>0</v>
      </c>
      <c r="AB1199" s="228" t="str">
        <f t="shared" si="155"/>
        <v/>
      </c>
    </row>
    <row r="1200" spans="1:28" s="227" customFormat="1" ht="20.25">
      <c r="A1200" s="181"/>
      <c r="B1200" s="182"/>
      <c r="C1200" s="186"/>
      <c r="D1200" s="230"/>
      <c r="E1200" s="182"/>
      <c r="F1200" s="182"/>
      <c r="G1200" s="182"/>
      <c r="H1200" s="183"/>
      <c r="I1200" s="184"/>
      <c r="J1200" s="184"/>
      <c r="K1200" s="224"/>
      <c r="L1200" s="224"/>
      <c r="M1200" s="224"/>
      <c r="N1200" s="224"/>
      <c r="O1200" s="224"/>
      <c r="P1200" s="185"/>
      <c r="Q1200" s="225"/>
      <c r="R1200" s="182" t="str">
        <f ca="1">IF(ISERROR($V1200),"",OFFSET('Smelter Look-up'!$C$4,$V1200-4,0)&amp;"")</f>
        <v/>
      </c>
      <c r="S1200" s="181" t="str">
        <f t="shared" ca="1" si="153"/>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si="154"/>
        <v>0</v>
      </c>
      <c r="AB1200" s="228" t="str">
        <f t="shared" si="155"/>
        <v/>
      </c>
    </row>
    <row r="1201" spans="1:28" s="227" customFormat="1" ht="20.25">
      <c r="A1201" s="181"/>
      <c r="B1201" s="182"/>
      <c r="C1201" s="186"/>
      <c r="D1201" s="230"/>
      <c r="E1201" s="182"/>
      <c r="F1201" s="182"/>
      <c r="G1201" s="182"/>
      <c r="H1201" s="183"/>
      <c r="I1201" s="184"/>
      <c r="J1201" s="184"/>
      <c r="K1201" s="224"/>
      <c r="L1201" s="224"/>
      <c r="M1201" s="224"/>
      <c r="N1201" s="224"/>
      <c r="O1201" s="224"/>
      <c r="P1201" s="185"/>
      <c r="Q1201" s="225"/>
      <c r="R1201" s="182" t="str">
        <f ca="1">IF(ISERROR($V1201),"",OFFSET('Smelter Look-up'!$C$4,$V1201-4,0)&amp;"")</f>
        <v/>
      </c>
      <c r="S1201" s="181" t="str">
        <f t="shared" ca="1" si="153"/>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si="154"/>
        <v>0</v>
      </c>
      <c r="AB1201" s="228" t="str">
        <f t="shared" si="155"/>
        <v/>
      </c>
    </row>
    <row r="1202" spans="1:28" s="227" customFormat="1" ht="20.25">
      <c r="A1202" s="181"/>
      <c r="B1202" s="182"/>
      <c r="C1202" s="186"/>
      <c r="D1202" s="230"/>
      <c r="E1202" s="182"/>
      <c r="F1202" s="182"/>
      <c r="G1202" s="182"/>
      <c r="H1202" s="183"/>
      <c r="I1202" s="184"/>
      <c r="J1202" s="184"/>
      <c r="K1202" s="224"/>
      <c r="L1202" s="224"/>
      <c r="M1202" s="224"/>
      <c r="N1202" s="224"/>
      <c r="O1202" s="224"/>
      <c r="P1202" s="185"/>
      <c r="Q1202" s="225"/>
      <c r="R1202" s="182" t="str">
        <f ca="1">IF(ISERROR($V1202),"",OFFSET('Smelter Look-up'!$C$4,$V1202-4,0)&amp;"")</f>
        <v/>
      </c>
      <c r="S1202" s="181" t="str">
        <f t="shared" ca="1" si="153"/>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si="154"/>
        <v>0</v>
      </c>
      <c r="AB1202" s="228" t="str">
        <f t="shared" si="155"/>
        <v/>
      </c>
    </row>
    <row r="1203" spans="1:28" s="227" customFormat="1" ht="20.25">
      <c r="A1203" s="181"/>
      <c r="B1203" s="182"/>
      <c r="C1203" s="186"/>
      <c r="D1203" s="230"/>
      <c r="E1203" s="182"/>
      <c r="F1203" s="182"/>
      <c r="G1203" s="182"/>
      <c r="H1203" s="183"/>
      <c r="I1203" s="184"/>
      <c r="J1203" s="184"/>
      <c r="K1203" s="224"/>
      <c r="L1203" s="224"/>
      <c r="M1203" s="224"/>
      <c r="N1203" s="224"/>
      <c r="O1203" s="224"/>
      <c r="P1203" s="185"/>
      <c r="Q1203" s="225"/>
      <c r="R1203" s="182" t="str">
        <f ca="1">IF(ISERROR($V1203),"",OFFSET('Smelter Look-up'!$C$4,$V1203-4,0)&amp;"")</f>
        <v/>
      </c>
      <c r="S1203" s="181" t="str">
        <f t="shared" ca="1" si="153"/>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si="154"/>
        <v>0</v>
      </c>
      <c r="AB1203" s="228" t="str">
        <f t="shared" si="155"/>
        <v/>
      </c>
    </row>
    <row r="1204" spans="1:28" s="227" customFormat="1" ht="20.25">
      <c r="A1204" s="181"/>
      <c r="B1204" s="182"/>
      <c r="C1204" s="186"/>
      <c r="D1204" s="230"/>
      <c r="E1204" s="182"/>
      <c r="F1204" s="182"/>
      <c r="G1204" s="182"/>
      <c r="H1204" s="183"/>
      <c r="I1204" s="184"/>
      <c r="J1204" s="184"/>
      <c r="K1204" s="224"/>
      <c r="L1204" s="224"/>
      <c r="M1204" s="224"/>
      <c r="N1204" s="224"/>
      <c r="O1204" s="224"/>
      <c r="P1204" s="185"/>
      <c r="Q1204" s="225"/>
      <c r="R1204" s="182" t="str">
        <f ca="1">IF(ISERROR($V1204),"",OFFSET('Smelter Look-up'!$C$4,$V1204-4,0)&amp;"")</f>
        <v/>
      </c>
      <c r="S1204" s="181" t="str">
        <f t="shared" ca="1" si="153"/>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si="154"/>
        <v>0</v>
      </c>
      <c r="AB1204" s="228" t="str">
        <f t="shared" si="155"/>
        <v/>
      </c>
    </row>
    <row r="1205" spans="1:28" s="227" customFormat="1" ht="20.25">
      <c r="A1205" s="181"/>
      <c r="B1205" s="182"/>
      <c r="C1205" s="186"/>
      <c r="D1205" s="230"/>
      <c r="E1205" s="182"/>
      <c r="F1205" s="182"/>
      <c r="G1205" s="182"/>
      <c r="H1205" s="183"/>
      <c r="I1205" s="184"/>
      <c r="J1205" s="184"/>
      <c r="K1205" s="224"/>
      <c r="L1205" s="224"/>
      <c r="M1205" s="224"/>
      <c r="N1205" s="224"/>
      <c r="O1205" s="224"/>
      <c r="P1205" s="185"/>
      <c r="Q1205" s="225"/>
      <c r="R1205" s="182" t="str">
        <f ca="1">IF(ISERROR($V1205),"",OFFSET('Smelter Look-up'!$C$4,$V1205-4,0)&amp;"")</f>
        <v/>
      </c>
      <c r="S1205" s="181" t="str">
        <f t="shared" ca="1" si="153"/>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si="154"/>
        <v>0</v>
      </c>
      <c r="AB1205" s="228" t="str">
        <f t="shared" si="155"/>
        <v/>
      </c>
    </row>
    <row r="1206" spans="1:28" s="227" customFormat="1" ht="20.25">
      <c r="A1206" s="181"/>
      <c r="B1206" s="182"/>
      <c r="C1206" s="186"/>
      <c r="D1206" s="230"/>
      <c r="E1206" s="182"/>
      <c r="F1206" s="182"/>
      <c r="G1206" s="182"/>
      <c r="H1206" s="183"/>
      <c r="I1206" s="184"/>
      <c r="J1206" s="184"/>
      <c r="K1206" s="224"/>
      <c r="L1206" s="224"/>
      <c r="M1206" s="224"/>
      <c r="N1206" s="224"/>
      <c r="O1206" s="224"/>
      <c r="P1206" s="185"/>
      <c r="Q1206" s="225"/>
      <c r="R1206" s="182" t="str">
        <f ca="1">IF(ISERROR($V1206),"",OFFSET('Smelter Look-up'!$C$4,$V1206-4,0)&amp;"")</f>
        <v/>
      </c>
      <c r="S1206" s="181" t="str">
        <f t="shared" ca="1" si="153"/>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si="154"/>
        <v>0</v>
      </c>
      <c r="AB1206" s="228" t="str">
        <f t="shared" si="155"/>
        <v/>
      </c>
    </row>
    <row r="1207" spans="1:28" s="227" customFormat="1" ht="20.25">
      <c r="A1207" s="181"/>
      <c r="B1207" s="182"/>
      <c r="C1207" s="186"/>
      <c r="D1207" s="230"/>
      <c r="E1207" s="182"/>
      <c r="F1207" s="182"/>
      <c r="G1207" s="182"/>
      <c r="H1207" s="183"/>
      <c r="I1207" s="184"/>
      <c r="J1207" s="184"/>
      <c r="K1207" s="224"/>
      <c r="L1207" s="224"/>
      <c r="M1207" s="224"/>
      <c r="N1207" s="224"/>
      <c r="O1207" s="224"/>
      <c r="P1207" s="185"/>
      <c r="Q1207" s="225"/>
      <c r="R1207" s="182" t="str">
        <f ca="1">IF(ISERROR($V1207),"",OFFSET('Smelter Look-up'!$C$4,$V1207-4,0)&amp;"")</f>
        <v/>
      </c>
      <c r="S1207" s="181" t="str">
        <f t="shared" ca="1" si="153"/>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si="154"/>
        <v>0</v>
      </c>
      <c r="AB1207" s="228" t="str">
        <f t="shared" si="155"/>
        <v/>
      </c>
    </row>
    <row r="1208" spans="1:28" s="227" customFormat="1" ht="20.25">
      <c r="A1208" s="181"/>
      <c r="B1208" s="182"/>
      <c r="C1208" s="186"/>
      <c r="D1208" s="230"/>
      <c r="E1208" s="182"/>
      <c r="F1208" s="182"/>
      <c r="G1208" s="182"/>
      <c r="H1208" s="183"/>
      <c r="I1208" s="184"/>
      <c r="J1208" s="184"/>
      <c r="K1208" s="224"/>
      <c r="L1208" s="224"/>
      <c r="M1208" s="224"/>
      <c r="N1208" s="224"/>
      <c r="O1208" s="224"/>
      <c r="P1208" s="185"/>
      <c r="Q1208" s="225"/>
      <c r="R1208" s="182" t="str">
        <f ca="1">IF(ISERROR($V1208),"",OFFSET('Smelter Look-up'!$C$4,$V1208-4,0)&amp;"")</f>
        <v/>
      </c>
      <c r="S1208" s="181" t="str">
        <f t="shared" ca="1" si="153"/>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si="154"/>
        <v>0</v>
      </c>
      <c r="AB1208" s="228" t="str">
        <f t="shared" si="155"/>
        <v/>
      </c>
    </row>
    <row r="1209" spans="1:28" s="227" customFormat="1" ht="20.25">
      <c r="A1209" s="181"/>
      <c r="B1209" s="182"/>
      <c r="C1209" s="186"/>
      <c r="D1209" s="230"/>
      <c r="E1209" s="182"/>
      <c r="F1209" s="182"/>
      <c r="G1209" s="182"/>
      <c r="H1209" s="183"/>
      <c r="I1209" s="184"/>
      <c r="J1209" s="184"/>
      <c r="K1209" s="224"/>
      <c r="L1209" s="224"/>
      <c r="M1209" s="224"/>
      <c r="N1209" s="224"/>
      <c r="O1209" s="224"/>
      <c r="P1209" s="185"/>
      <c r="Q1209" s="225"/>
      <c r="R1209" s="182" t="str">
        <f ca="1">IF(ISERROR($V1209),"",OFFSET('Smelter Look-up'!$C$4,$V1209-4,0)&amp;"")</f>
        <v/>
      </c>
      <c r="S1209" s="181" t="str">
        <f t="shared" ca="1" si="153"/>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si="154"/>
        <v>0</v>
      </c>
      <c r="AB1209" s="228" t="str">
        <f t="shared" si="155"/>
        <v/>
      </c>
    </row>
    <row r="1210" spans="1:28" s="227" customFormat="1" ht="20.25">
      <c r="A1210" s="181"/>
      <c r="B1210" s="182"/>
      <c r="C1210" s="186"/>
      <c r="D1210" s="230"/>
      <c r="E1210" s="182"/>
      <c r="F1210" s="182"/>
      <c r="G1210" s="182"/>
      <c r="H1210" s="183"/>
      <c r="I1210" s="184"/>
      <c r="J1210" s="184"/>
      <c r="K1210" s="224"/>
      <c r="L1210" s="224"/>
      <c r="M1210" s="224"/>
      <c r="N1210" s="224"/>
      <c r="O1210" s="224"/>
      <c r="P1210" s="185"/>
      <c r="Q1210" s="225"/>
      <c r="R1210" s="182" t="str">
        <f ca="1">IF(ISERROR($V1210),"",OFFSET('Smelter Look-up'!$C$4,$V1210-4,0)&amp;"")</f>
        <v/>
      </c>
      <c r="S1210" s="181" t="str">
        <f t="shared" ca="1" si="153"/>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si="154"/>
        <v>0</v>
      </c>
      <c r="AB1210" s="228" t="str">
        <f t="shared" si="155"/>
        <v/>
      </c>
    </row>
    <row r="1211" spans="1:28" s="227" customFormat="1" ht="20.25">
      <c r="A1211" s="181"/>
      <c r="B1211" s="182"/>
      <c r="C1211" s="186"/>
      <c r="D1211" s="230"/>
      <c r="E1211" s="182"/>
      <c r="F1211" s="182"/>
      <c r="G1211" s="182"/>
      <c r="H1211" s="183"/>
      <c r="I1211" s="184"/>
      <c r="J1211" s="184"/>
      <c r="K1211" s="224"/>
      <c r="L1211" s="224"/>
      <c r="M1211" s="224"/>
      <c r="N1211" s="224"/>
      <c r="O1211" s="224"/>
      <c r="P1211" s="185"/>
      <c r="Q1211" s="225"/>
      <c r="R1211" s="182" t="str">
        <f ca="1">IF(ISERROR($V1211),"",OFFSET('Smelter Look-up'!$C$4,$V1211-4,0)&amp;"")</f>
        <v/>
      </c>
      <c r="S1211" s="181" t="str">
        <f t="shared" ca="1" si="153"/>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si="154"/>
        <v>0</v>
      </c>
      <c r="AB1211" s="228" t="str">
        <f t="shared" si="155"/>
        <v/>
      </c>
    </row>
    <row r="1212" spans="1:28" s="227" customFormat="1" ht="20.25">
      <c r="A1212" s="181"/>
      <c r="B1212" s="182"/>
      <c r="C1212" s="186"/>
      <c r="D1212" s="230"/>
      <c r="E1212" s="182"/>
      <c r="F1212" s="182"/>
      <c r="G1212" s="182"/>
      <c r="H1212" s="183"/>
      <c r="I1212" s="184"/>
      <c r="J1212" s="184"/>
      <c r="K1212" s="224"/>
      <c r="L1212" s="224"/>
      <c r="M1212" s="224"/>
      <c r="N1212" s="224"/>
      <c r="O1212" s="224"/>
      <c r="P1212" s="185"/>
      <c r="Q1212" s="225"/>
      <c r="R1212" s="182" t="str">
        <f ca="1">IF(ISERROR($V1212),"",OFFSET('Smelter Look-up'!$C$4,$V1212-4,0)&amp;"")</f>
        <v/>
      </c>
      <c r="S1212" s="181" t="str">
        <f t="shared" ca="1" si="153"/>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si="154"/>
        <v>0</v>
      </c>
      <c r="AB1212" s="228" t="str">
        <f t="shared" si="155"/>
        <v/>
      </c>
    </row>
    <row r="1213" spans="1:28" s="227" customFormat="1" ht="20.25">
      <c r="A1213" s="181"/>
      <c r="B1213" s="182"/>
      <c r="C1213" s="186"/>
      <c r="D1213" s="230"/>
      <c r="E1213" s="182"/>
      <c r="F1213" s="182"/>
      <c r="G1213" s="182"/>
      <c r="H1213" s="183"/>
      <c r="I1213" s="184"/>
      <c r="J1213" s="184"/>
      <c r="K1213" s="224"/>
      <c r="L1213" s="224"/>
      <c r="M1213" s="224"/>
      <c r="N1213" s="224"/>
      <c r="O1213" s="224"/>
      <c r="P1213" s="185"/>
      <c r="Q1213" s="225"/>
      <c r="R1213" s="182" t="str">
        <f ca="1">IF(ISERROR($V1213),"",OFFSET('Smelter Look-up'!$C$4,$V1213-4,0)&amp;"")</f>
        <v/>
      </c>
      <c r="S1213" s="181" t="str">
        <f t="shared" ref="S1213:S1243" ca="1" si="156">IF(B1213="","",IF(ISERROR(MATCH($E1213,CL,0)),"Unknown",INDIRECT("'C'!$A$"&amp;MATCH($E1213,CL,0)+1)))</f>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ref="X1213:X1243" si="157">IF(AND(C1213="Smelter not listed",OR(LEN(D1213)=0,LEN(E1213)=0)),1,0)</f>
        <v>0</v>
      </c>
      <c r="AB1213" s="228" t="str">
        <f t="shared" ref="AB1213:AB1243" si="158">B1213&amp;C1213</f>
        <v/>
      </c>
    </row>
    <row r="1214" spans="1:28" s="227" customFormat="1" ht="20.25">
      <c r="A1214" s="181"/>
      <c r="B1214" s="182"/>
      <c r="C1214" s="186"/>
      <c r="D1214" s="230"/>
      <c r="E1214" s="182"/>
      <c r="F1214" s="182"/>
      <c r="G1214" s="182"/>
      <c r="H1214" s="183"/>
      <c r="I1214" s="184"/>
      <c r="J1214" s="184"/>
      <c r="K1214" s="224"/>
      <c r="L1214" s="224"/>
      <c r="M1214" s="224"/>
      <c r="N1214" s="224"/>
      <c r="O1214" s="224"/>
      <c r="P1214" s="185"/>
      <c r="Q1214" s="225"/>
      <c r="R1214" s="182" t="str">
        <f ca="1">IF(ISERROR($V1214),"",OFFSET('Smelter Look-up'!$C$4,$V1214-4,0)&amp;"")</f>
        <v/>
      </c>
      <c r="S1214" s="181" t="str">
        <f t="shared" ca="1" si="156"/>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si="157"/>
        <v>0</v>
      </c>
      <c r="AB1214" s="228" t="str">
        <f t="shared" si="158"/>
        <v/>
      </c>
    </row>
    <row r="1215" spans="1:28" s="227" customFormat="1" ht="20.25">
      <c r="A1215" s="181"/>
      <c r="B1215" s="182"/>
      <c r="C1215" s="186"/>
      <c r="D1215" s="230"/>
      <c r="E1215" s="182"/>
      <c r="F1215" s="182"/>
      <c r="G1215" s="182"/>
      <c r="H1215" s="183"/>
      <c r="I1215" s="184"/>
      <c r="J1215" s="184"/>
      <c r="K1215" s="224"/>
      <c r="L1215" s="224"/>
      <c r="M1215" s="224"/>
      <c r="N1215" s="224"/>
      <c r="O1215" s="224"/>
      <c r="P1215" s="185"/>
      <c r="Q1215" s="225"/>
      <c r="R1215" s="182" t="str">
        <f ca="1">IF(ISERROR($V1215),"",OFFSET('Smelter Look-up'!$C$4,$V1215-4,0)&amp;"")</f>
        <v/>
      </c>
      <c r="S1215" s="181" t="str">
        <f t="shared" ca="1" si="156"/>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si="157"/>
        <v>0</v>
      </c>
      <c r="AB1215" s="228" t="str">
        <f t="shared" si="158"/>
        <v/>
      </c>
    </row>
    <row r="1216" spans="1:28" s="227" customFormat="1" ht="20.25">
      <c r="A1216" s="181"/>
      <c r="B1216" s="182"/>
      <c r="C1216" s="186"/>
      <c r="D1216" s="230"/>
      <c r="E1216" s="182"/>
      <c r="F1216" s="182"/>
      <c r="G1216" s="182"/>
      <c r="H1216" s="183"/>
      <c r="I1216" s="184"/>
      <c r="J1216" s="184"/>
      <c r="K1216" s="224"/>
      <c r="L1216" s="224"/>
      <c r="M1216" s="224"/>
      <c r="N1216" s="224"/>
      <c r="O1216" s="224"/>
      <c r="P1216" s="185"/>
      <c r="Q1216" s="225"/>
      <c r="R1216" s="182" t="str">
        <f ca="1">IF(ISERROR($V1216),"",OFFSET('Smelter Look-up'!$C$4,$V1216-4,0)&amp;"")</f>
        <v/>
      </c>
      <c r="S1216" s="181" t="str">
        <f t="shared" ca="1" si="156"/>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si="157"/>
        <v>0</v>
      </c>
      <c r="AB1216" s="228" t="str">
        <f t="shared" si="158"/>
        <v/>
      </c>
    </row>
    <row r="1217" spans="1:28" s="227" customFormat="1" ht="20.25">
      <c r="A1217" s="181"/>
      <c r="B1217" s="182"/>
      <c r="C1217" s="186"/>
      <c r="D1217" s="230"/>
      <c r="E1217" s="182"/>
      <c r="F1217" s="182"/>
      <c r="G1217" s="182"/>
      <c r="H1217" s="183"/>
      <c r="I1217" s="184"/>
      <c r="J1217" s="184"/>
      <c r="K1217" s="224"/>
      <c r="L1217" s="224"/>
      <c r="M1217" s="224"/>
      <c r="N1217" s="224"/>
      <c r="O1217" s="224"/>
      <c r="P1217" s="185"/>
      <c r="Q1217" s="225"/>
      <c r="R1217" s="182" t="str">
        <f ca="1">IF(ISERROR($V1217),"",OFFSET('Smelter Look-up'!$C$4,$V1217-4,0)&amp;"")</f>
        <v/>
      </c>
      <c r="S1217" s="181" t="str">
        <f t="shared" ca="1" si="156"/>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si="157"/>
        <v>0</v>
      </c>
      <c r="AB1217" s="228" t="str">
        <f t="shared" si="158"/>
        <v/>
      </c>
    </row>
    <row r="1218" spans="1:28" s="227" customFormat="1" ht="20.25">
      <c r="A1218" s="181"/>
      <c r="B1218" s="182"/>
      <c r="C1218" s="186"/>
      <c r="D1218" s="230"/>
      <c r="E1218" s="182"/>
      <c r="F1218" s="182"/>
      <c r="G1218" s="182"/>
      <c r="H1218" s="183"/>
      <c r="I1218" s="184"/>
      <c r="J1218" s="184"/>
      <c r="K1218" s="224"/>
      <c r="L1218" s="224"/>
      <c r="M1218" s="224"/>
      <c r="N1218" s="224"/>
      <c r="O1218" s="224"/>
      <c r="P1218" s="185"/>
      <c r="Q1218" s="225"/>
      <c r="R1218" s="182" t="str">
        <f ca="1">IF(ISERROR($V1218),"",OFFSET('Smelter Look-up'!$C$4,$V1218-4,0)&amp;"")</f>
        <v/>
      </c>
      <c r="S1218" s="181" t="str">
        <f t="shared" ca="1" si="156"/>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si="157"/>
        <v>0</v>
      </c>
      <c r="AB1218" s="228" t="str">
        <f t="shared" si="158"/>
        <v/>
      </c>
    </row>
    <row r="1219" spans="1:28" s="227" customFormat="1" ht="20.25">
      <c r="A1219" s="181"/>
      <c r="B1219" s="182"/>
      <c r="C1219" s="186"/>
      <c r="D1219" s="230"/>
      <c r="E1219" s="182"/>
      <c r="F1219" s="182"/>
      <c r="G1219" s="182"/>
      <c r="H1219" s="183"/>
      <c r="I1219" s="184"/>
      <c r="J1219" s="184"/>
      <c r="K1219" s="224"/>
      <c r="L1219" s="224"/>
      <c r="M1219" s="224"/>
      <c r="N1219" s="224"/>
      <c r="O1219" s="224"/>
      <c r="P1219" s="185"/>
      <c r="Q1219" s="225"/>
      <c r="R1219" s="182" t="str">
        <f ca="1">IF(ISERROR($V1219),"",OFFSET('Smelter Look-up'!$C$4,$V1219-4,0)&amp;"")</f>
        <v/>
      </c>
      <c r="S1219" s="181" t="str">
        <f t="shared" ca="1" si="156"/>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si="157"/>
        <v>0</v>
      </c>
      <c r="AB1219" s="228" t="str">
        <f t="shared" si="158"/>
        <v/>
      </c>
    </row>
    <row r="1220" spans="1:28" s="227" customFormat="1" ht="20.25">
      <c r="A1220" s="181"/>
      <c r="B1220" s="182"/>
      <c r="C1220" s="186"/>
      <c r="D1220" s="230"/>
      <c r="E1220" s="182"/>
      <c r="F1220" s="182"/>
      <c r="G1220" s="182"/>
      <c r="H1220" s="183"/>
      <c r="I1220" s="184"/>
      <c r="J1220" s="184"/>
      <c r="K1220" s="224"/>
      <c r="L1220" s="224"/>
      <c r="M1220" s="224"/>
      <c r="N1220" s="224"/>
      <c r="O1220" s="224"/>
      <c r="P1220" s="185"/>
      <c r="Q1220" s="225"/>
      <c r="R1220" s="182" t="str">
        <f ca="1">IF(ISERROR($V1220),"",OFFSET('Smelter Look-up'!$C$4,$V1220-4,0)&amp;"")</f>
        <v/>
      </c>
      <c r="S1220" s="181" t="str">
        <f t="shared" ca="1" si="156"/>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si="157"/>
        <v>0</v>
      </c>
      <c r="AB1220" s="228" t="str">
        <f t="shared" si="158"/>
        <v/>
      </c>
    </row>
    <row r="1221" spans="1:28" s="227" customFormat="1" ht="20.25">
      <c r="A1221" s="181"/>
      <c r="B1221" s="182"/>
      <c r="C1221" s="186"/>
      <c r="D1221" s="230"/>
      <c r="E1221" s="182"/>
      <c r="F1221" s="182"/>
      <c r="G1221" s="182"/>
      <c r="H1221" s="183"/>
      <c r="I1221" s="184"/>
      <c r="J1221" s="184"/>
      <c r="K1221" s="224"/>
      <c r="L1221" s="224"/>
      <c r="M1221" s="224"/>
      <c r="N1221" s="224"/>
      <c r="O1221" s="224"/>
      <c r="P1221" s="185"/>
      <c r="Q1221" s="225"/>
      <c r="R1221" s="182" t="str">
        <f ca="1">IF(ISERROR($V1221),"",OFFSET('Smelter Look-up'!$C$4,$V1221-4,0)&amp;"")</f>
        <v/>
      </c>
      <c r="S1221" s="181" t="str">
        <f t="shared" ca="1" si="156"/>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si="157"/>
        <v>0</v>
      </c>
      <c r="AB1221" s="228" t="str">
        <f t="shared" si="158"/>
        <v/>
      </c>
    </row>
    <row r="1222" spans="1:28" s="227" customFormat="1" ht="20.25">
      <c r="A1222" s="181"/>
      <c r="B1222" s="182"/>
      <c r="C1222" s="186"/>
      <c r="D1222" s="230"/>
      <c r="E1222" s="182"/>
      <c r="F1222" s="182"/>
      <c r="G1222" s="182"/>
      <c r="H1222" s="183"/>
      <c r="I1222" s="184"/>
      <c r="J1222" s="184"/>
      <c r="K1222" s="224"/>
      <c r="L1222" s="224"/>
      <c r="M1222" s="224"/>
      <c r="N1222" s="224"/>
      <c r="O1222" s="224"/>
      <c r="P1222" s="185"/>
      <c r="Q1222" s="225"/>
      <c r="R1222" s="182" t="str">
        <f ca="1">IF(ISERROR($V1222),"",OFFSET('Smelter Look-up'!$C$4,$V1222-4,0)&amp;"")</f>
        <v/>
      </c>
      <c r="S1222" s="181" t="str">
        <f t="shared" ca="1" si="156"/>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si="157"/>
        <v>0</v>
      </c>
      <c r="AB1222" s="228" t="str">
        <f t="shared" si="158"/>
        <v/>
      </c>
    </row>
    <row r="1223" spans="1:28" s="227" customFormat="1" ht="20.25">
      <c r="A1223" s="181"/>
      <c r="B1223" s="182"/>
      <c r="C1223" s="186"/>
      <c r="D1223" s="230"/>
      <c r="E1223" s="182"/>
      <c r="F1223" s="182"/>
      <c r="G1223" s="182"/>
      <c r="H1223" s="183"/>
      <c r="I1223" s="184"/>
      <c r="J1223" s="184"/>
      <c r="K1223" s="224"/>
      <c r="L1223" s="224"/>
      <c r="M1223" s="224"/>
      <c r="N1223" s="224"/>
      <c r="O1223" s="224"/>
      <c r="P1223" s="185"/>
      <c r="Q1223" s="225"/>
      <c r="R1223" s="182" t="str">
        <f ca="1">IF(ISERROR($V1223),"",OFFSET('Smelter Look-up'!$C$4,$V1223-4,0)&amp;"")</f>
        <v/>
      </c>
      <c r="S1223" s="181" t="str">
        <f t="shared" ca="1" si="156"/>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si="157"/>
        <v>0</v>
      </c>
      <c r="AB1223" s="228" t="str">
        <f t="shared" si="158"/>
        <v/>
      </c>
    </row>
    <row r="1224" spans="1:28" s="227" customFormat="1" ht="20.25">
      <c r="A1224" s="181"/>
      <c r="B1224" s="182"/>
      <c r="C1224" s="186"/>
      <c r="D1224" s="230"/>
      <c r="E1224" s="182"/>
      <c r="F1224" s="182"/>
      <c r="G1224" s="182"/>
      <c r="H1224" s="183"/>
      <c r="I1224" s="184"/>
      <c r="J1224" s="184"/>
      <c r="K1224" s="224"/>
      <c r="L1224" s="224"/>
      <c r="M1224" s="224"/>
      <c r="N1224" s="224"/>
      <c r="O1224" s="224"/>
      <c r="P1224" s="185"/>
      <c r="Q1224" s="225"/>
      <c r="R1224" s="182" t="str">
        <f ca="1">IF(ISERROR($V1224),"",OFFSET('Smelter Look-up'!$C$4,$V1224-4,0)&amp;"")</f>
        <v/>
      </c>
      <c r="S1224" s="181" t="str">
        <f t="shared" ca="1" si="156"/>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si="157"/>
        <v>0</v>
      </c>
      <c r="AB1224" s="228" t="str">
        <f t="shared" si="158"/>
        <v/>
      </c>
    </row>
    <row r="1225" spans="1:28" s="227" customFormat="1" ht="20.25">
      <c r="A1225" s="181"/>
      <c r="B1225" s="182"/>
      <c r="C1225" s="186"/>
      <c r="D1225" s="230"/>
      <c r="E1225" s="182"/>
      <c r="F1225" s="182"/>
      <c r="G1225" s="182"/>
      <c r="H1225" s="183"/>
      <c r="I1225" s="184"/>
      <c r="J1225" s="184"/>
      <c r="K1225" s="224"/>
      <c r="L1225" s="224"/>
      <c r="M1225" s="224"/>
      <c r="N1225" s="224"/>
      <c r="O1225" s="224"/>
      <c r="P1225" s="185"/>
      <c r="Q1225" s="225"/>
      <c r="R1225" s="182" t="str">
        <f ca="1">IF(ISERROR($V1225),"",OFFSET('Smelter Look-up'!$C$4,$V1225-4,0)&amp;"")</f>
        <v/>
      </c>
      <c r="S1225" s="181" t="str">
        <f t="shared" ca="1" si="156"/>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si="157"/>
        <v>0</v>
      </c>
      <c r="AB1225" s="228" t="str">
        <f t="shared" si="158"/>
        <v/>
      </c>
    </row>
    <row r="1226" spans="1:28" s="227" customFormat="1" ht="20.25">
      <c r="A1226" s="181"/>
      <c r="B1226" s="182"/>
      <c r="C1226" s="186"/>
      <c r="D1226" s="230"/>
      <c r="E1226" s="182"/>
      <c r="F1226" s="182"/>
      <c r="G1226" s="182"/>
      <c r="H1226" s="183"/>
      <c r="I1226" s="184"/>
      <c r="J1226" s="184"/>
      <c r="K1226" s="224"/>
      <c r="L1226" s="224"/>
      <c r="M1226" s="224"/>
      <c r="N1226" s="224"/>
      <c r="O1226" s="224"/>
      <c r="P1226" s="185"/>
      <c r="Q1226" s="225"/>
      <c r="R1226" s="182" t="str">
        <f ca="1">IF(ISERROR($V1226),"",OFFSET('Smelter Look-up'!$C$4,$V1226-4,0)&amp;"")</f>
        <v/>
      </c>
      <c r="S1226" s="181" t="str">
        <f t="shared" ca="1" si="156"/>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si="157"/>
        <v>0</v>
      </c>
      <c r="AB1226" s="228" t="str">
        <f t="shared" si="158"/>
        <v/>
      </c>
    </row>
    <row r="1227" spans="1:28" s="227" customFormat="1" ht="20.25">
      <c r="A1227" s="181"/>
      <c r="B1227" s="182"/>
      <c r="C1227" s="186"/>
      <c r="D1227" s="230"/>
      <c r="E1227" s="182"/>
      <c r="F1227" s="182"/>
      <c r="G1227" s="182"/>
      <c r="H1227" s="183"/>
      <c r="I1227" s="184"/>
      <c r="J1227" s="184"/>
      <c r="K1227" s="224"/>
      <c r="L1227" s="224"/>
      <c r="M1227" s="224"/>
      <c r="N1227" s="224"/>
      <c r="O1227" s="224"/>
      <c r="P1227" s="185"/>
      <c r="Q1227" s="225"/>
      <c r="R1227" s="182" t="str">
        <f ca="1">IF(ISERROR($V1227),"",OFFSET('Smelter Look-up'!$C$4,$V1227-4,0)&amp;"")</f>
        <v/>
      </c>
      <c r="S1227" s="181" t="str">
        <f t="shared" ca="1" si="156"/>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si="157"/>
        <v>0</v>
      </c>
      <c r="AB1227" s="228" t="str">
        <f t="shared" si="158"/>
        <v/>
      </c>
    </row>
    <row r="1228" spans="1:28" s="227" customFormat="1" ht="20.25">
      <c r="A1228" s="181"/>
      <c r="B1228" s="182"/>
      <c r="C1228" s="186"/>
      <c r="D1228" s="230"/>
      <c r="E1228" s="182"/>
      <c r="F1228" s="182"/>
      <c r="G1228" s="182"/>
      <c r="H1228" s="183"/>
      <c r="I1228" s="184"/>
      <c r="J1228" s="184"/>
      <c r="K1228" s="224"/>
      <c r="L1228" s="224"/>
      <c r="M1228" s="224"/>
      <c r="N1228" s="224"/>
      <c r="O1228" s="224"/>
      <c r="P1228" s="185"/>
      <c r="Q1228" s="225"/>
      <c r="R1228" s="182" t="str">
        <f ca="1">IF(ISERROR($V1228),"",OFFSET('Smelter Look-up'!$C$4,$V1228-4,0)&amp;"")</f>
        <v/>
      </c>
      <c r="S1228" s="181" t="str">
        <f t="shared" ca="1" si="156"/>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si="157"/>
        <v>0</v>
      </c>
      <c r="AB1228" s="228" t="str">
        <f t="shared" si="158"/>
        <v/>
      </c>
    </row>
    <row r="1229" spans="1:28" s="227" customFormat="1" ht="20.25">
      <c r="A1229" s="181"/>
      <c r="B1229" s="182"/>
      <c r="C1229" s="186"/>
      <c r="D1229" s="230"/>
      <c r="E1229" s="182"/>
      <c r="F1229" s="182"/>
      <c r="G1229" s="182"/>
      <c r="H1229" s="183"/>
      <c r="I1229" s="184"/>
      <c r="J1229" s="184"/>
      <c r="K1229" s="224"/>
      <c r="L1229" s="224"/>
      <c r="M1229" s="224"/>
      <c r="N1229" s="224"/>
      <c r="O1229" s="224"/>
      <c r="P1229" s="185"/>
      <c r="Q1229" s="225"/>
      <c r="R1229" s="182" t="str">
        <f ca="1">IF(ISERROR($V1229),"",OFFSET('Smelter Look-up'!$C$4,$V1229-4,0)&amp;"")</f>
        <v/>
      </c>
      <c r="S1229" s="181" t="str">
        <f t="shared" ca="1" si="156"/>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si="157"/>
        <v>0</v>
      </c>
      <c r="AB1229" s="228" t="str">
        <f t="shared" si="158"/>
        <v/>
      </c>
    </row>
    <row r="1230" spans="1:28" s="227" customFormat="1" ht="20.25">
      <c r="A1230" s="181"/>
      <c r="B1230" s="182"/>
      <c r="C1230" s="186"/>
      <c r="D1230" s="230"/>
      <c r="E1230" s="182"/>
      <c r="F1230" s="182"/>
      <c r="G1230" s="182"/>
      <c r="H1230" s="183"/>
      <c r="I1230" s="184"/>
      <c r="J1230" s="184"/>
      <c r="K1230" s="224"/>
      <c r="L1230" s="224"/>
      <c r="M1230" s="224"/>
      <c r="N1230" s="224"/>
      <c r="O1230" s="224"/>
      <c r="P1230" s="185"/>
      <c r="Q1230" s="225"/>
      <c r="R1230" s="182" t="str">
        <f ca="1">IF(ISERROR($V1230),"",OFFSET('Smelter Look-up'!$C$4,$V1230-4,0)&amp;"")</f>
        <v/>
      </c>
      <c r="S1230" s="181" t="str">
        <f t="shared" ca="1" si="156"/>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si="157"/>
        <v>0</v>
      </c>
      <c r="AB1230" s="228" t="str">
        <f t="shared" si="158"/>
        <v/>
      </c>
    </row>
    <row r="1231" spans="1:28" s="227" customFormat="1" ht="20.25">
      <c r="A1231" s="181"/>
      <c r="B1231" s="182"/>
      <c r="C1231" s="186"/>
      <c r="D1231" s="230"/>
      <c r="E1231" s="182"/>
      <c r="F1231" s="182"/>
      <c r="G1231" s="182"/>
      <c r="H1231" s="183"/>
      <c r="I1231" s="184"/>
      <c r="J1231" s="184"/>
      <c r="K1231" s="224"/>
      <c r="L1231" s="224"/>
      <c r="M1231" s="224"/>
      <c r="N1231" s="224"/>
      <c r="O1231" s="224"/>
      <c r="P1231" s="185"/>
      <c r="Q1231" s="225"/>
      <c r="R1231" s="182" t="str">
        <f ca="1">IF(ISERROR($V1231),"",OFFSET('Smelter Look-up'!$C$4,$V1231-4,0)&amp;"")</f>
        <v/>
      </c>
      <c r="S1231" s="181" t="str">
        <f t="shared" ca="1" si="156"/>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si="157"/>
        <v>0</v>
      </c>
      <c r="AB1231" s="228" t="str">
        <f t="shared" si="158"/>
        <v/>
      </c>
    </row>
    <row r="1232" spans="1:28" s="227" customFormat="1" ht="20.25">
      <c r="A1232" s="181"/>
      <c r="B1232" s="182"/>
      <c r="C1232" s="186"/>
      <c r="D1232" s="230"/>
      <c r="E1232" s="182"/>
      <c r="F1232" s="182"/>
      <c r="G1232" s="182"/>
      <c r="H1232" s="183"/>
      <c r="I1232" s="184"/>
      <c r="J1232" s="184"/>
      <c r="K1232" s="224"/>
      <c r="L1232" s="224"/>
      <c r="M1232" s="224"/>
      <c r="N1232" s="224"/>
      <c r="O1232" s="224"/>
      <c r="P1232" s="185"/>
      <c r="Q1232" s="225"/>
      <c r="R1232" s="182" t="str">
        <f ca="1">IF(ISERROR($V1232),"",OFFSET('Smelter Look-up'!$C$4,$V1232-4,0)&amp;"")</f>
        <v/>
      </c>
      <c r="S1232" s="181" t="str">
        <f t="shared" ca="1" si="156"/>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si="157"/>
        <v>0</v>
      </c>
      <c r="AB1232" s="228" t="str">
        <f t="shared" si="158"/>
        <v/>
      </c>
    </row>
    <row r="1233" spans="1:28" s="227" customFormat="1" ht="20.25">
      <c r="A1233" s="181"/>
      <c r="B1233" s="182"/>
      <c r="C1233" s="186"/>
      <c r="D1233" s="230"/>
      <c r="E1233" s="182"/>
      <c r="F1233" s="182"/>
      <c r="G1233" s="182"/>
      <c r="H1233" s="183"/>
      <c r="I1233" s="184"/>
      <c r="J1233" s="184"/>
      <c r="K1233" s="224"/>
      <c r="L1233" s="224"/>
      <c r="M1233" s="224"/>
      <c r="N1233" s="224"/>
      <c r="O1233" s="224"/>
      <c r="P1233" s="185"/>
      <c r="Q1233" s="225"/>
      <c r="R1233" s="182" t="str">
        <f ca="1">IF(ISERROR($V1233),"",OFFSET('Smelter Look-up'!$C$4,$V1233-4,0)&amp;"")</f>
        <v/>
      </c>
      <c r="S1233" s="181" t="str">
        <f t="shared" ca="1" si="156"/>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si="157"/>
        <v>0</v>
      </c>
      <c r="AB1233" s="228" t="str">
        <f t="shared" si="158"/>
        <v/>
      </c>
    </row>
    <row r="1234" spans="1:28" s="227" customFormat="1" ht="20.25">
      <c r="A1234" s="181"/>
      <c r="B1234" s="182"/>
      <c r="C1234" s="186"/>
      <c r="D1234" s="230"/>
      <c r="E1234" s="182"/>
      <c r="F1234" s="182"/>
      <c r="G1234" s="182"/>
      <c r="H1234" s="183"/>
      <c r="I1234" s="184"/>
      <c r="J1234" s="184"/>
      <c r="K1234" s="224"/>
      <c r="L1234" s="224"/>
      <c r="M1234" s="224"/>
      <c r="N1234" s="224"/>
      <c r="O1234" s="224"/>
      <c r="P1234" s="185"/>
      <c r="Q1234" s="225"/>
      <c r="R1234" s="182" t="str">
        <f ca="1">IF(ISERROR($V1234),"",OFFSET('Smelter Look-up'!$C$4,$V1234-4,0)&amp;"")</f>
        <v/>
      </c>
      <c r="S1234" s="181" t="str">
        <f t="shared" ca="1" si="156"/>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si="157"/>
        <v>0</v>
      </c>
      <c r="AB1234" s="228" t="str">
        <f t="shared" si="158"/>
        <v/>
      </c>
    </row>
    <row r="1235" spans="1:28" s="227" customFormat="1" ht="20.25">
      <c r="A1235" s="181"/>
      <c r="B1235" s="182"/>
      <c r="C1235" s="186"/>
      <c r="D1235" s="230"/>
      <c r="E1235" s="182"/>
      <c r="F1235" s="182"/>
      <c r="G1235" s="182"/>
      <c r="H1235" s="183"/>
      <c r="I1235" s="184"/>
      <c r="J1235" s="184"/>
      <c r="K1235" s="224"/>
      <c r="L1235" s="224"/>
      <c r="M1235" s="224"/>
      <c r="N1235" s="224"/>
      <c r="O1235" s="224"/>
      <c r="P1235" s="185"/>
      <c r="Q1235" s="225"/>
      <c r="R1235" s="182" t="str">
        <f ca="1">IF(ISERROR($V1235),"",OFFSET('Smelter Look-up'!$C$4,$V1235-4,0)&amp;"")</f>
        <v/>
      </c>
      <c r="S1235" s="181" t="str">
        <f t="shared" ca="1" si="156"/>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si="157"/>
        <v>0</v>
      </c>
      <c r="AB1235" s="228" t="str">
        <f t="shared" si="158"/>
        <v/>
      </c>
    </row>
    <row r="1236" spans="1:28" s="227" customFormat="1" ht="20.25">
      <c r="A1236" s="181"/>
      <c r="B1236" s="182"/>
      <c r="C1236" s="186"/>
      <c r="D1236" s="230"/>
      <c r="E1236" s="182"/>
      <c r="F1236" s="182"/>
      <c r="G1236" s="182"/>
      <c r="H1236" s="183"/>
      <c r="I1236" s="184"/>
      <c r="J1236" s="184"/>
      <c r="K1236" s="224"/>
      <c r="L1236" s="224"/>
      <c r="M1236" s="224"/>
      <c r="N1236" s="224"/>
      <c r="O1236" s="224"/>
      <c r="P1236" s="185"/>
      <c r="Q1236" s="225"/>
      <c r="R1236" s="182" t="str">
        <f ca="1">IF(ISERROR($V1236),"",OFFSET('Smelter Look-up'!$C$4,$V1236-4,0)&amp;"")</f>
        <v/>
      </c>
      <c r="S1236" s="181" t="str">
        <f t="shared" ca="1" si="156"/>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si="157"/>
        <v>0</v>
      </c>
      <c r="AB1236" s="228" t="str">
        <f t="shared" si="158"/>
        <v/>
      </c>
    </row>
    <row r="1237" spans="1:28" s="227" customFormat="1" ht="20.25">
      <c r="A1237" s="181"/>
      <c r="B1237" s="182"/>
      <c r="C1237" s="186"/>
      <c r="D1237" s="230"/>
      <c r="E1237" s="182"/>
      <c r="F1237" s="182"/>
      <c r="G1237" s="182"/>
      <c r="H1237" s="183"/>
      <c r="I1237" s="184"/>
      <c r="J1237" s="184"/>
      <c r="K1237" s="224"/>
      <c r="L1237" s="224"/>
      <c r="M1237" s="224"/>
      <c r="N1237" s="224"/>
      <c r="O1237" s="224"/>
      <c r="P1237" s="185"/>
      <c r="Q1237" s="225"/>
      <c r="R1237" s="182" t="str">
        <f ca="1">IF(ISERROR($V1237),"",OFFSET('Smelter Look-up'!$C$4,$V1237-4,0)&amp;"")</f>
        <v/>
      </c>
      <c r="S1237" s="181" t="str">
        <f t="shared" ca="1" si="156"/>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si="157"/>
        <v>0</v>
      </c>
      <c r="AB1237" s="228" t="str">
        <f t="shared" si="158"/>
        <v/>
      </c>
    </row>
    <row r="1238" spans="1:28" s="227" customFormat="1" ht="20.25">
      <c r="A1238" s="181"/>
      <c r="B1238" s="182"/>
      <c r="C1238" s="186"/>
      <c r="D1238" s="230"/>
      <c r="E1238" s="182"/>
      <c r="F1238" s="182"/>
      <c r="G1238" s="182"/>
      <c r="H1238" s="183"/>
      <c r="I1238" s="184"/>
      <c r="J1238" s="184"/>
      <c r="K1238" s="224"/>
      <c r="L1238" s="224"/>
      <c r="M1238" s="224"/>
      <c r="N1238" s="224"/>
      <c r="O1238" s="224"/>
      <c r="P1238" s="185"/>
      <c r="Q1238" s="225"/>
      <c r="R1238" s="182" t="str">
        <f ca="1">IF(ISERROR($V1238),"",OFFSET('Smelter Look-up'!$C$4,$V1238-4,0)&amp;"")</f>
        <v/>
      </c>
      <c r="S1238" s="181" t="str">
        <f t="shared" ca="1" si="156"/>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si="157"/>
        <v>0</v>
      </c>
      <c r="AB1238" s="228" t="str">
        <f t="shared" si="158"/>
        <v/>
      </c>
    </row>
    <row r="1239" spans="1:28" s="227" customFormat="1" ht="20.25">
      <c r="A1239" s="181"/>
      <c r="B1239" s="182"/>
      <c r="C1239" s="186"/>
      <c r="D1239" s="230"/>
      <c r="E1239" s="182"/>
      <c r="F1239" s="182"/>
      <c r="G1239" s="182"/>
      <c r="H1239" s="183"/>
      <c r="I1239" s="184"/>
      <c r="J1239" s="184"/>
      <c r="K1239" s="224"/>
      <c r="L1239" s="224"/>
      <c r="M1239" s="224"/>
      <c r="N1239" s="224"/>
      <c r="O1239" s="224"/>
      <c r="P1239" s="185"/>
      <c r="Q1239" s="225"/>
      <c r="R1239" s="182" t="str">
        <f ca="1">IF(ISERROR($V1239),"",OFFSET('Smelter Look-up'!$C$4,$V1239-4,0)&amp;"")</f>
        <v/>
      </c>
      <c r="S1239" s="181" t="str">
        <f t="shared" ca="1" si="156"/>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si="157"/>
        <v>0</v>
      </c>
      <c r="AB1239" s="228" t="str">
        <f t="shared" si="158"/>
        <v/>
      </c>
    </row>
    <row r="1240" spans="1:28" s="227" customFormat="1" ht="20.25">
      <c r="A1240" s="181"/>
      <c r="B1240" s="182"/>
      <c r="C1240" s="186"/>
      <c r="D1240" s="230"/>
      <c r="E1240" s="182"/>
      <c r="F1240" s="182"/>
      <c r="G1240" s="182"/>
      <c r="H1240" s="183"/>
      <c r="I1240" s="184"/>
      <c r="J1240" s="184"/>
      <c r="K1240" s="224"/>
      <c r="L1240" s="224"/>
      <c r="M1240" s="224"/>
      <c r="N1240" s="224"/>
      <c r="O1240" s="224"/>
      <c r="P1240" s="185"/>
      <c r="Q1240" s="225"/>
      <c r="R1240" s="182" t="str">
        <f ca="1">IF(ISERROR($V1240),"",OFFSET('Smelter Look-up'!$C$4,$V1240-4,0)&amp;"")</f>
        <v/>
      </c>
      <c r="S1240" s="181" t="str">
        <f t="shared" ca="1" si="156"/>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si="157"/>
        <v>0</v>
      </c>
      <c r="AB1240" s="228" t="str">
        <f t="shared" si="158"/>
        <v/>
      </c>
    </row>
    <row r="1241" spans="1:28" s="227" customFormat="1" ht="20.25">
      <c r="A1241" s="181"/>
      <c r="B1241" s="182"/>
      <c r="C1241" s="186"/>
      <c r="D1241" s="230"/>
      <c r="E1241" s="182"/>
      <c r="F1241" s="182"/>
      <c r="G1241" s="182"/>
      <c r="H1241" s="183"/>
      <c r="I1241" s="184"/>
      <c r="J1241" s="184"/>
      <c r="K1241" s="224"/>
      <c r="L1241" s="224"/>
      <c r="M1241" s="224"/>
      <c r="N1241" s="224"/>
      <c r="O1241" s="224"/>
      <c r="P1241" s="185"/>
      <c r="Q1241" s="225"/>
      <c r="R1241" s="182" t="str">
        <f ca="1">IF(ISERROR($V1241),"",OFFSET('Smelter Look-up'!$C$4,$V1241-4,0)&amp;"")</f>
        <v/>
      </c>
      <c r="S1241" s="181" t="str">
        <f t="shared" ca="1" si="156"/>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si="157"/>
        <v>0</v>
      </c>
      <c r="AB1241" s="228" t="str">
        <f t="shared" si="158"/>
        <v/>
      </c>
    </row>
    <row r="1242" spans="1:28" s="227" customFormat="1" ht="20.25">
      <c r="A1242" s="181"/>
      <c r="B1242" s="182"/>
      <c r="C1242" s="186"/>
      <c r="D1242" s="230"/>
      <c r="E1242" s="182"/>
      <c r="F1242" s="182"/>
      <c r="G1242" s="182"/>
      <c r="H1242" s="183"/>
      <c r="I1242" s="184"/>
      <c r="J1242" s="184"/>
      <c r="K1242" s="224"/>
      <c r="L1242" s="224"/>
      <c r="M1242" s="224"/>
      <c r="N1242" s="224"/>
      <c r="O1242" s="224"/>
      <c r="P1242" s="185"/>
      <c r="Q1242" s="225"/>
      <c r="R1242" s="182" t="str">
        <f ca="1">IF(ISERROR($V1242),"",OFFSET('Smelter Look-up'!$C$4,$V1242-4,0)&amp;"")</f>
        <v/>
      </c>
      <c r="S1242" s="181" t="str">
        <f t="shared" ca="1" si="156"/>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si="157"/>
        <v>0</v>
      </c>
      <c r="AB1242" s="228" t="str">
        <f t="shared" si="158"/>
        <v/>
      </c>
    </row>
    <row r="1243" spans="1:28" s="227" customFormat="1" ht="20.25">
      <c r="A1243" s="181"/>
      <c r="B1243" s="182"/>
      <c r="C1243" s="186"/>
      <c r="D1243" s="230"/>
      <c r="E1243" s="182"/>
      <c r="F1243" s="182"/>
      <c r="G1243" s="182"/>
      <c r="H1243" s="183"/>
      <c r="I1243" s="184"/>
      <c r="J1243" s="184"/>
      <c r="K1243" s="224"/>
      <c r="L1243" s="224"/>
      <c r="M1243" s="224"/>
      <c r="N1243" s="224"/>
      <c r="O1243" s="224"/>
      <c r="P1243" s="185"/>
      <c r="Q1243" s="225"/>
      <c r="R1243" s="182" t="str">
        <f ca="1">IF(ISERROR($V1243),"",OFFSET('Smelter Look-up'!$C$4,$V1243-4,0)&amp;"")</f>
        <v/>
      </c>
      <c r="S1243" s="181" t="str">
        <f t="shared" ca="1" si="156"/>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si="157"/>
        <v>0</v>
      </c>
      <c r="AB1243" s="228" t="str">
        <f t="shared" si="158"/>
        <v/>
      </c>
    </row>
    <row r="1244" spans="1:28" s="227" customFormat="1" ht="20.25">
      <c r="A1244" s="181"/>
      <c r="B1244" s="182"/>
      <c r="C1244" s="186"/>
      <c r="D1244" s="230"/>
      <c r="E1244" s="182"/>
      <c r="F1244" s="182"/>
      <c r="G1244" s="182"/>
      <c r="H1244" s="183"/>
      <c r="I1244" s="184"/>
      <c r="J1244" s="184"/>
      <c r="K1244" s="224"/>
      <c r="L1244" s="224"/>
      <c r="M1244" s="224"/>
      <c r="N1244" s="224"/>
      <c r="O1244" s="224"/>
      <c r="P1244" s="185"/>
      <c r="Q1244" s="225"/>
      <c r="R1244" s="182" t="str">
        <f ca="1">IF(ISERROR($V1244),"",OFFSET('Smelter Look-up'!$C$4,$V1244-4,0)&amp;"")</f>
        <v/>
      </c>
      <c r="S1244" s="181" t="str">
        <f t="shared" ref="S1244" ca="1" si="159">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 si="160">IF(AND(C1244="Smelter not listed",OR(LEN(D1244)=0,LEN(E1244)=0)),1,0)</f>
        <v>0</v>
      </c>
      <c r="AB1244" s="228" t="str">
        <f t="shared" ref="AB1244" si="161">B1244&amp;C1244</f>
        <v/>
      </c>
    </row>
    <row r="1245" spans="1:28" s="227" customFormat="1" ht="20.25">
      <c r="A1245" s="181"/>
      <c r="B1245" s="182"/>
      <c r="C1245" s="186"/>
      <c r="D1245" s="230"/>
      <c r="E1245" s="182"/>
      <c r="F1245" s="182"/>
      <c r="G1245" s="182"/>
      <c r="H1245" s="183"/>
      <c r="I1245" s="184"/>
      <c r="J1245" s="184"/>
      <c r="K1245" s="224"/>
      <c r="L1245" s="224"/>
      <c r="M1245" s="224"/>
      <c r="N1245" s="224"/>
      <c r="O1245" s="224"/>
      <c r="P1245" s="185"/>
      <c r="Q1245" s="225"/>
      <c r="R1245" s="182" t="str">
        <f ca="1">IF(ISERROR($V1245),"",OFFSET('Smelter Look-up'!$C$4,$V1245-4,0)&amp;"")</f>
        <v/>
      </c>
      <c r="S1245" s="181" t="str">
        <f t="shared" ref="S1245:S1276" ca="1" si="162">IF(B1245="","",IF(ISERROR(MATCH($E1245,CL,0)),"Unknown",INDIRECT("'C'!$A$"&amp;MATCH($E1245,CL,0)+1)))</f>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ref="X1245:X1276" si="163">IF(AND(C1245="Smelter not listed",OR(LEN(D1245)=0,LEN(E1245)=0)),1,0)</f>
        <v>0</v>
      </c>
      <c r="AB1245" s="228" t="str">
        <f t="shared" ref="AB1245:AB1276" si="164">B1245&amp;C1245</f>
        <v/>
      </c>
    </row>
    <row r="1246" spans="1:28" s="227" customFormat="1" ht="20.25">
      <c r="A1246" s="181"/>
      <c r="B1246" s="182"/>
      <c r="C1246" s="186"/>
      <c r="D1246" s="230"/>
      <c r="E1246" s="182"/>
      <c r="F1246" s="182"/>
      <c r="G1246" s="182"/>
      <c r="H1246" s="183"/>
      <c r="I1246" s="184"/>
      <c r="J1246" s="184"/>
      <c r="K1246" s="224"/>
      <c r="L1246" s="224"/>
      <c r="M1246" s="224"/>
      <c r="N1246" s="224"/>
      <c r="O1246" s="224"/>
      <c r="P1246" s="185"/>
      <c r="Q1246" s="225"/>
      <c r="R1246" s="182" t="str">
        <f ca="1">IF(ISERROR($V1246),"",OFFSET('Smelter Look-up'!$C$4,$V1246-4,0)&amp;"")</f>
        <v/>
      </c>
      <c r="S1246" s="181" t="str">
        <f t="shared" ca="1" si="162"/>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si="163"/>
        <v>0</v>
      </c>
      <c r="AB1246" s="228" t="str">
        <f t="shared" si="164"/>
        <v/>
      </c>
    </row>
    <row r="1247" spans="1:28" s="227" customFormat="1" ht="20.25">
      <c r="A1247" s="181"/>
      <c r="B1247" s="182"/>
      <c r="C1247" s="186"/>
      <c r="D1247" s="230"/>
      <c r="E1247" s="182"/>
      <c r="F1247" s="182"/>
      <c r="G1247" s="182"/>
      <c r="H1247" s="183"/>
      <c r="I1247" s="184"/>
      <c r="J1247" s="184"/>
      <c r="K1247" s="224"/>
      <c r="L1247" s="224"/>
      <c r="M1247" s="224"/>
      <c r="N1247" s="224"/>
      <c r="O1247" s="224"/>
      <c r="P1247" s="185"/>
      <c r="Q1247" s="225"/>
      <c r="R1247" s="182" t="str">
        <f ca="1">IF(ISERROR($V1247),"",OFFSET('Smelter Look-up'!$C$4,$V1247-4,0)&amp;"")</f>
        <v/>
      </c>
      <c r="S1247" s="181" t="str">
        <f t="shared" ca="1" si="162"/>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si="163"/>
        <v>0</v>
      </c>
      <c r="AB1247" s="228" t="str">
        <f t="shared" si="164"/>
        <v/>
      </c>
    </row>
    <row r="1248" spans="1:28" s="227" customFormat="1" ht="20.25">
      <c r="A1248" s="181"/>
      <c r="B1248" s="182"/>
      <c r="C1248" s="186"/>
      <c r="D1248" s="230"/>
      <c r="E1248" s="182"/>
      <c r="F1248" s="182"/>
      <c r="G1248" s="182"/>
      <c r="H1248" s="183"/>
      <c r="I1248" s="184"/>
      <c r="J1248" s="184"/>
      <c r="K1248" s="224"/>
      <c r="L1248" s="224"/>
      <c r="M1248" s="224"/>
      <c r="N1248" s="224"/>
      <c r="O1248" s="224"/>
      <c r="P1248" s="185"/>
      <c r="Q1248" s="225"/>
      <c r="R1248" s="182" t="str">
        <f ca="1">IF(ISERROR($V1248),"",OFFSET('Smelter Look-up'!$C$4,$V1248-4,0)&amp;"")</f>
        <v/>
      </c>
      <c r="S1248" s="181" t="str">
        <f t="shared" ca="1" si="162"/>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si="163"/>
        <v>0</v>
      </c>
      <c r="AB1248" s="228" t="str">
        <f t="shared" si="164"/>
        <v/>
      </c>
    </row>
    <row r="1249" spans="1:28" s="227" customFormat="1" ht="20.25">
      <c r="A1249" s="181"/>
      <c r="B1249" s="182"/>
      <c r="C1249" s="186"/>
      <c r="D1249" s="230"/>
      <c r="E1249" s="182"/>
      <c r="F1249" s="182"/>
      <c r="G1249" s="182"/>
      <c r="H1249" s="183"/>
      <c r="I1249" s="184"/>
      <c r="J1249" s="184"/>
      <c r="K1249" s="224"/>
      <c r="L1249" s="224"/>
      <c r="M1249" s="224"/>
      <c r="N1249" s="224"/>
      <c r="O1249" s="224"/>
      <c r="P1249" s="185"/>
      <c r="Q1249" s="225"/>
      <c r="R1249" s="182" t="str">
        <f ca="1">IF(ISERROR($V1249),"",OFFSET('Smelter Look-up'!$C$4,$V1249-4,0)&amp;"")</f>
        <v/>
      </c>
      <c r="S1249" s="181" t="str">
        <f t="shared" ca="1" si="162"/>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si="163"/>
        <v>0</v>
      </c>
      <c r="AB1249" s="228" t="str">
        <f t="shared" si="164"/>
        <v/>
      </c>
    </row>
    <row r="1250" spans="1:28" s="227" customFormat="1" ht="20.25">
      <c r="A1250" s="181"/>
      <c r="B1250" s="182"/>
      <c r="C1250" s="186"/>
      <c r="D1250" s="230"/>
      <c r="E1250" s="182"/>
      <c r="F1250" s="182"/>
      <c r="G1250" s="182"/>
      <c r="H1250" s="183"/>
      <c r="I1250" s="184"/>
      <c r="J1250" s="184"/>
      <c r="K1250" s="224"/>
      <c r="L1250" s="224"/>
      <c r="M1250" s="224"/>
      <c r="N1250" s="224"/>
      <c r="O1250" s="224"/>
      <c r="P1250" s="185"/>
      <c r="Q1250" s="225"/>
      <c r="R1250" s="182" t="str">
        <f ca="1">IF(ISERROR($V1250),"",OFFSET('Smelter Look-up'!$C$4,$V1250-4,0)&amp;"")</f>
        <v/>
      </c>
      <c r="S1250" s="181" t="str">
        <f t="shared" ca="1" si="162"/>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si="163"/>
        <v>0</v>
      </c>
      <c r="AB1250" s="228" t="str">
        <f t="shared" si="164"/>
        <v/>
      </c>
    </row>
    <row r="1251" spans="1:28" s="227" customFormat="1" ht="20.25">
      <c r="A1251" s="181"/>
      <c r="B1251" s="182"/>
      <c r="C1251" s="186"/>
      <c r="D1251" s="230"/>
      <c r="E1251" s="182"/>
      <c r="F1251" s="182"/>
      <c r="G1251" s="182"/>
      <c r="H1251" s="183"/>
      <c r="I1251" s="184"/>
      <c r="J1251" s="184"/>
      <c r="K1251" s="224"/>
      <c r="L1251" s="224"/>
      <c r="M1251" s="224"/>
      <c r="N1251" s="224"/>
      <c r="O1251" s="224"/>
      <c r="P1251" s="185"/>
      <c r="Q1251" s="225"/>
      <c r="R1251" s="182" t="str">
        <f ca="1">IF(ISERROR($V1251),"",OFFSET('Smelter Look-up'!$C$4,$V1251-4,0)&amp;"")</f>
        <v/>
      </c>
      <c r="S1251" s="181" t="str">
        <f t="shared" ca="1" si="162"/>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si="163"/>
        <v>0</v>
      </c>
      <c r="AB1251" s="228" t="str">
        <f t="shared" si="164"/>
        <v/>
      </c>
    </row>
    <row r="1252" spans="1:28" s="227" customFormat="1" ht="20.25">
      <c r="A1252" s="181"/>
      <c r="B1252" s="182"/>
      <c r="C1252" s="186"/>
      <c r="D1252" s="230"/>
      <c r="E1252" s="182"/>
      <c r="F1252" s="182"/>
      <c r="G1252" s="182"/>
      <c r="H1252" s="183"/>
      <c r="I1252" s="184"/>
      <c r="J1252" s="184"/>
      <c r="K1252" s="224"/>
      <c r="L1252" s="224"/>
      <c r="M1252" s="224"/>
      <c r="N1252" s="224"/>
      <c r="O1252" s="224"/>
      <c r="P1252" s="185"/>
      <c r="Q1252" s="225"/>
      <c r="R1252" s="182" t="str">
        <f ca="1">IF(ISERROR($V1252),"",OFFSET('Smelter Look-up'!$C$4,$V1252-4,0)&amp;"")</f>
        <v/>
      </c>
      <c r="S1252" s="181" t="str">
        <f t="shared" ca="1" si="162"/>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si="163"/>
        <v>0</v>
      </c>
      <c r="AB1252" s="228" t="str">
        <f t="shared" si="164"/>
        <v/>
      </c>
    </row>
    <row r="1253" spans="1:28" s="227" customFormat="1" ht="20.25">
      <c r="A1253" s="181"/>
      <c r="B1253" s="182"/>
      <c r="C1253" s="186"/>
      <c r="D1253" s="230"/>
      <c r="E1253" s="182"/>
      <c r="F1253" s="182"/>
      <c r="G1253" s="182"/>
      <c r="H1253" s="183"/>
      <c r="I1253" s="184"/>
      <c r="J1253" s="184"/>
      <c r="K1253" s="224"/>
      <c r="L1253" s="224"/>
      <c r="M1253" s="224"/>
      <c r="N1253" s="224"/>
      <c r="O1253" s="224"/>
      <c r="P1253" s="185"/>
      <c r="Q1253" s="225"/>
      <c r="R1253" s="182" t="str">
        <f ca="1">IF(ISERROR($V1253),"",OFFSET('Smelter Look-up'!$C$4,$V1253-4,0)&amp;"")</f>
        <v/>
      </c>
      <c r="S1253" s="181" t="str">
        <f t="shared" ca="1" si="162"/>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si="163"/>
        <v>0</v>
      </c>
      <c r="AB1253" s="228" t="str">
        <f t="shared" si="164"/>
        <v/>
      </c>
    </row>
    <row r="1254" spans="1:28" s="227" customFormat="1" ht="20.25">
      <c r="A1254" s="181"/>
      <c r="B1254" s="182"/>
      <c r="C1254" s="186"/>
      <c r="D1254" s="230"/>
      <c r="E1254" s="182"/>
      <c r="F1254" s="182"/>
      <c r="G1254" s="182"/>
      <c r="H1254" s="183"/>
      <c r="I1254" s="184"/>
      <c r="J1254" s="184"/>
      <c r="K1254" s="224"/>
      <c r="L1254" s="224"/>
      <c r="M1254" s="224"/>
      <c r="N1254" s="224"/>
      <c r="O1254" s="224"/>
      <c r="P1254" s="185"/>
      <c r="Q1254" s="225"/>
      <c r="R1254" s="182" t="str">
        <f ca="1">IF(ISERROR($V1254),"",OFFSET('Smelter Look-up'!$C$4,$V1254-4,0)&amp;"")</f>
        <v/>
      </c>
      <c r="S1254" s="181" t="str">
        <f t="shared" ca="1" si="162"/>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si="163"/>
        <v>0</v>
      </c>
      <c r="AB1254" s="228" t="str">
        <f t="shared" si="164"/>
        <v/>
      </c>
    </row>
    <row r="1255" spans="1:28" s="227" customFormat="1" ht="20.25">
      <c r="A1255" s="181"/>
      <c r="B1255" s="182"/>
      <c r="C1255" s="186"/>
      <c r="D1255" s="230"/>
      <c r="E1255" s="182"/>
      <c r="F1255" s="182"/>
      <c r="G1255" s="182"/>
      <c r="H1255" s="183"/>
      <c r="I1255" s="184"/>
      <c r="J1255" s="184"/>
      <c r="K1255" s="224"/>
      <c r="L1255" s="224"/>
      <c r="M1255" s="224"/>
      <c r="N1255" s="224"/>
      <c r="O1255" s="224"/>
      <c r="P1255" s="185"/>
      <c r="Q1255" s="225"/>
      <c r="R1255" s="182" t="str">
        <f ca="1">IF(ISERROR($V1255),"",OFFSET('Smelter Look-up'!$C$4,$V1255-4,0)&amp;"")</f>
        <v/>
      </c>
      <c r="S1255" s="181" t="str">
        <f t="shared" ca="1" si="162"/>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si="163"/>
        <v>0</v>
      </c>
      <c r="AB1255" s="228" t="str">
        <f t="shared" si="164"/>
        <v/>
      </c>
    </row>
    <row r="1256" spans="1:28" s="227" customFormat="1" ht="20.25">
      <c r="A1256" s="181"/>
      <c r="B1256" s="182"/>
      <c r="C1256" s="186"/>
      <c r="D1256" s="230"/>
      <c r="E1256" s="182"/>
      <c r="F1256" s="182"/>
      <c r="G1256" s="182"/>
      <c r="H1256" s="183"/>
      <c r="I1256" s="184"/>
      <c r="J1256" s="184"/>
      <c r="K1256" s="224"/>
      <c r="L1256" s="224"/>
      <c r="M1256" s="224"/>
      <c r="N1256" s="224"/>
      <c r="O1256" s="224"/>
      <c r="P1256" s="185"/>
      <c r="Q1256" s="225"/>
      <c r="R1256" s="182" t="str">
        <f ca="1">IF(ISERROR($V1256),"",OFFSET('Smelter Look-up'!$C$4,$V1256-4,0)&amp;"")</f>
        <v/>
      </c>
      <c r="S1256" s="181" t="str">
        <f t="shared" ca="1" si="162"/>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si="163"/>
        <v>0</v>
      </c>
      <c r="AB1256" s="228" t="str">
        <f t="shared" si="164"/>
        <v/>
      </c>
    </row>
    <row r="1257" spans="1:28" s="227" customFormat="1" ht="20.25">
      <c r="A1257" s="181"/>
      <c r="B1257" s="182"/>
      <c r="C1257" s="186"/>
      <c r="D1257" s="230"/>
      <c r="E1257" s="182"/>
      <c r="F1257" s="182"/>
      <c r="G1257" s="182"/>
      <c r="H1257" s="183"/>
      <c r="I1257" s="184"/>
      <c r="J1257" s="184"/>
      <c r="K1257" s="224"/>
      <c r="L1257" s="224"/>
      <c r="M1257" s="224"/>
      <c r="N1257" s="224"/>
      <c r="O1257" s="224"/>
      <c r="P1257" s="185"/>
      <c r="Q1257" s="225"/>
      <c r="R1257" s="182" t="str">
        <f ca="1">IF(ISERROR($V1257),"",OFFSET('Smelter Look-up'!$C$4,$V1257-4,0)&amp;"")</f>
        <v/>
      </c>
      <c r="S1257" s="181" t="str">
        <f t="shared" ca="1" si="162"/>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si="163"/>
        <v>0</v>
      </c>
      <c r="AB1257" s="228" t="str">
        <f t="shared" si="164"/>
        <v/>
      </c>
    </row>
    <row r="1258" spans="1:28" s="227" customFormat="1" ht="20.25">
      <c r="A1258" s="181"/>
      <c r="B1258" s="182"/>
      <c r="C1258" s="186"/>
      <c r="D1258" s="230"/>
      <c r="E1258" s="182"/>
      <c r="F1258" s="182"/>
      <c r="G1258" s="182"/>
      <c r="H1258" s="183"/>
      <c r="I1258" s="184"/>
      <c r="J1258" s="184"/>
      <c r="K1258" s="224"/>
      <c r="L1258" s="224"/>
      <c r="M1258" s="224"/>
      <c r="N1258" s="224"/>
      <c r="O1258" s="224"/>
      <c r="P1258" s="185"/>
      <c r="Q1258" s="225"/>
      <c r="R1258" s="182" t="str">
        <f ca="1">IF(ISERROR($V1258),"",OFFSET('Smelter Look-up'!$C$4,$V1258-4,0)&amp;"")</f>
        <v/>
      </c>
      <c r="S1258" s="181" t="str">
        <f t="shared" ca="1" si="162"/>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si="163"/>
        <v>0</v>
      </c>
      <c r="AB1258" s="228" t="str">
        <f t="shared" si="164"/>
        <v/>
      </c>
    </row>
    <row r="1259" spans="1:28" s="227" customFormat="1" ht="20.25">
      <c r="A1259" s="181"/>
      <c r="B1259" s="182"/>
      <c r="C1259" s="186"/>
      <c r="D1259" s="230"/>
      <c r="E1259" s="182"/>
      <c r="F1259" s="182"/>
      <c r="G1259" s="182"/>
      <c r="H1259" s="183"/>
      <c r="I1259" s="184"/>
      <c r="J1259" s="184"/>
      <c r="K1259" s="224"/>
      <c r="L1259" s="224"/>
      <c r="M1259" s="224"/>
      <c r="N1259" s="224"/>
      <c r="O1259" s="224"/>
      <c r="P1259" s="185"/>
      <c r="Q1259" s="225"/>
      <c r="R1259" s="182" t="str">
        <f ca="1">IF(ISERROR($V1259),"",OFFSET('Smelter Look-up'!$C$4,$V1259-4,0)&amp;"")</f>
        <v/>
      </c>
      <c r="S1259" s="181" t="str">
        <f t="shared" ca="1" si="162"/>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si="163"/>
        <v>0</v>
      </c>
      <c r="AB1259" s="228" t="str">
        <f t="shared" si="164"/>
        <v/>
      </c>
    </row>
    <row r="1260" spans="1:28" s="227" customFormat="1" ht="20.25">
      <c r="A1260" s="181"/>
      <c r="B1260" s="182"/>
      <c r="C1260" s="186"/>
      <c r="D1260" s="230"/>
      <c r="E1260" s="182"/>
      <c r="F1260" s="182"/>
      <c r="G1260" s="182"/>
      <c r="H1260" s="183"/>
      <c r="I1260" s="184"/>
      <c r="J1260" s="184"/>
      <c r="K1260" s="224"/>
      <c r="L1260" s="224"/>
      <c r="M1260" s="224"/>
      <c r="N1260" s="224"/>
      <c r="O1260" s="224"/>
      <c r="P1260" s="185"/>
      <c r="Q1260" s="225"/>
      <c r="R1260" s="182" t="str">
        <f ca="1">IF(ISERROR($V1260),"",OFFSET('Smelter Look-up'!$C$4,$V1260-4,0)&amp;"")</f>
        <v/>
      </c>
      <c r="S1260" s="181" t="str">
        <f t="shared" ca="1" si="162"/>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si="163"/>
        <v>0</v>
      </c>
      <c r="AB1260" s="228" t="str">
        <f t="shared" si="164"/>
        <v/>
      </c>
    </row>
    <row r="1261" spans="1:28" s="227" customFormat="1" ht="20.25">
      <c r="A1261" s="181"/>
      <c r="B1261" s="182"/>
      <c r="C1261" s="186"/>
      <c r="D1261" s="230"/>
      <c r="E1261" s="182"/>
      <c r="F1261" s="182"/>
      <c r="G1261" s="182"/>
      <c r="H1261" s="183"/>
      <c r="I1261" s="184"/>
      <c r="J1261" s="184"/>
      <c r="K1261" s="224"/>
      <c r="L1261" s="224"/>
      <c r="M1261" s="224"/>
      <c r="N1261" s="224"/>
      <c r="O1261" s="224"/>
      <c r="P1261" s="185"/>
      <c r="Q1261" s="225"/>
      <c r="R1261" s="182" t="str">
        <f ca="1">IF(ISERROR($V1261),"",OFFSET('Smelter Look-up'!$C$4,$V1261-4,0)&amp;"")</f>
        <v/>
      </c>
      <c r="S1261" s="181" t="str">
        <f t="shared" ca="1" si="162"/>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si="163"/>
        <v>0</v>
      </c>
      <c r="AB1261" s="228" t="str">
        <f t="shared" si="164"/>
        <v/>
      </c>
    </row>
    <row r="1262" spans="1:28" s="227" customFormat="1" ht="20.25">
      <c r="A1262" s="181"/>
      <c r="B1262" s="182"/>
      <c r="C1262" s="186"/>
      <c r="D1262" s="230"/>
      <c r="E1262" s="182"/>
      <c r="F1262" s="182"/>
      <c r="G1262" s="182"/>
      <c r="H1262" s="183"/>
      <c r="I1262" s="184"/>
      <c r="J1262" s="184"/>
      <c r="K1262" s="224"/>
      <c r="L1262" s="224"/>
      <c r="M1262" s="224"/>
      <c r="N1262" s="224"/>
      <c r="O1262" s="224"/>
      <c r="P1262" s="185"/>
      <c r="Q1262" s="225"/>
      <c r="R1262" s="182" t="str">
        <f ca="1">IF(ISERROR($V1262),"",OFFSET('Smelter Look-up'!$C$4,$V1262-4,0)&amp;"")</f>
        <v/>
      </c>
      <c r="S1262" s="181" t="str">
        <f t="shared" ca="1" si="162"/>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si="163"/>
        <v>0</v>
      </c>
      <c r="AB1262" s="228" t="str">
        <f t="shared" si="164"/>
        <v/>
      </c>
    </row>
    <row r="1263" spans="1:28" s="227" customFormat="1" ht="20.25">
      <c r="A1263" s="181"/>
      <c r="B1263" s="182"/>
      <c r="C1263" s="186"/>
      <c r="D1263" s="230"/>
      <c r="E1263" s="182"/>
      <c r="F1263" s="182"/>
      <c r="G1263" s="182"/>
      <c r="H1263" s="183"/>
      <c r="I1263" s="184"/>
      <c r="J1263" s="184"/>
      <c r="K1263" s="224"/>
      <c r="L1263" s="224"/>
      <c r="M1263" s="224"/>
      <c r="N1263" s="224"/>
      <c r="O1263" s="224"/>
      <c r="P1263" s="185"/>
      <c r="Q1263" s="225"/>
      <c r="R1263" s="182" t="str">
        <f ca="1">IF(ISERROR($V1263),"",OFFSET('Smelter Look-up'!$C$4,$V1263-4,0)&amp;"")</f>
        <v/>
      </c>
      <c r="S1263" s="181" t="str">
        <f t="shared" ca="1" si="162"/>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si="163"/>
        <v>0</v>
      </c>
      <c r="AB1263" s="228" t="str">
        <f t="shared" si="164"/>
        <v/>
      </c>
    </row>
    <row r="1264" spans="1:28" s="227" customFormat="1" ht="20.25">
      <c r="A1264" s="181"/>
      <c r="B1264" s="182"/>
      <c r="C1264" s="186"/>
      <c r="D1264" s="230"/>
      <c r="E1264" s="182"/>
      <c r="F1264" s="182"/>
      <c r="G1264" s="182"/>
      <c r="H1264" s="183"/>
      <c r="I1264" s="184"/>
      <c r="J1264" s="184"/>
      <c r="K1264" s="224"/>
      <c r="L1264" s="224"/>
      <c r="M1264" s="224"/>
      <c r="N1264" s="224"/>
      <c r="O1264" s="224"/>
      <c r="P1264" s="185"/>
      <c r="Q1264" s="225"/>
      <c r="R1264" s="182" t="str">
        <f ca="1">IF(ISERROR($V1264),"",OFFSET('Smelter Look-up'!$C$4,$V1264-4,0)&amp;"")</f>
        <v/>
      </c>
      <c r="S1264" s="181" t="str">
        <f t="shared" ca="1" si="162"/>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si="163"/>
        <v>0</v>
      </c>
      <c r="AB1264" s="228" t="str">
        <f t="shared" si="164"/>
        <v/>
      </c>
    </row>
    <row r="1265" spans="1:28" s="227" customFormat="1" ht="20.25">
      <c r="A1265" s="181"/>
      <c r="B1265" s="182"/>
      <c r="C1265" s="186"/>
      <c r="D1265" s="230"/>
      <c r="E1265" s="182"/>
      <c r="F1265" s="182"/>
      <c r="G1265" s="182"/>
      <c r="H1265" s="183"/>
      <c r="I1265" s="184"/>
      <c r="J1265" s="184"/>
      <c r="K1265" s="224"/>
      <c r="L1265" s="224"/>
      <c r="M1265" s="224"/>
      <c r="N1265" s="224"/>
      <c r="O1265" s="224"/>
      <c r="P1265" s="185"/>
      <c r="Q1265" s="225"/>
      <c r="R1265" s="182" t="str">
        <f ca="1">IF(ISERROR($V1265),"",OFFSET('Smelter Look-up'!$C$4,$V1265-4,0)&amp;"")</f>
        <v/>
      </c>
      <c r="S1265" s="181" t="str">
        <f t="shared" ca="1" si="162"/>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si="163"/>
        <v>0</v>
      </c>
      <c r="AB1265" s="228" t="str">
        <f t="shared" si="164"/>
        <v/>
      </c>
    </row>
    <row r="1266" spans="1:28" s="227" customFormat="1" ht="20.25">
      <c r="A1266" s="181"/>
      <c r="B1266" s="182"/>
      <c r="C1266" s="186"/>
      <c r="D1266" s="230"/>
      <c r="E1266" s="182"/>
      <c r="F1266" s="182"/>
      <c r="G1266" s="182"/>
      <c r="H1266" s="183"/>
      <c r="I1266" s="184"/>
      <c r="J1266" s="184"/>
      <c r="K1266" s="224"/>
      <c r="L1266" s="224"/>
      <c r="M1266" s="224"/>
      <c r="N1266" s="224"/>
      <c r="O1266" s="224"/>
      <c r="P1266" s="185"/>
      <c r="Q1266" s="225"/>
      <c r="R1266" s="182" t="str">
        <f ca="1">IF(ISERROR($V1266),"",OFFSET('Smelter Look-up'!$C$4,$V1266-4,0)&amp;"")</f>
        <v/>
      </c>
      <c r="S1266" s="181" t="str">
        <f t="shared" ca="1" si="162"/>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si="163"/>
        <v>0</v>
      </c>
      <c r="AB1266" s="228" t="str">
        <f t="shared" si="164"/>
        <v/>
      </c>
    </row>
    <row r="1267" spans="1:28" s="227" customFormat="1" ht="20.25">
      <c r="A1267" s="181"/>
      <c r="B1267" s="182"/>
      <c r="C1267" s="186"/>
      <c r="D1267" s="230"/>
      <c r="E1267" s="182"/>
      <c r="F1267" s="182"/>
      <c r="G1267" s="182"/>
      <c r="H1267" s="183"/>
      <c r="I1267" s="184"/>
      <c r="J1267" s="184"/>
      <c r="K1267" s="224"/>
      <c r="L1267" s="224"/>
      <c r="M1267" s="224"/>
      <c r="N1267" s="224"/>
      <c r="O1267" s="224"/>
      <c r="P1267" s="185"/>
      <c r="Q1267" s="225"/>
      <c r="R1267" s="182" t="str">
        <f ca="1">IF(ISERROR($V1267),"",OFFSET('Smelter Look-up'!$C$4,$V1267-4,0)&amp;"")</f>
        <v/>
      </c>
      <c r="S1267" s="181" t="str">
        <f t="shared" ca="1" si="162"/>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si="163"/>
        <v>0</v>
      </c>
      <c r="AB1267" s="228" t="str">
        <f t="shared" si="164"/>
        <v/>
      </c>
    </row>
    <row r="1268" spans="1:28" s="227" customFormat="1" ht="20.25">
      <c r="A1268" s="181"/>
      <c r="B1268" s="182"/>
      <c r="C1268" s="186"/>
      <c r="D1268" s="230"/>
      <c r="E1268" s="182"/>
      <c r="F1268" s="182"/>
      <c r="G1268" s="182"/>
      <c r="H1268" s="183"/>
      <c r="I1268" s="184"/>
      <c r="J1268" s="184"/>
      <c r="K1268" s="224"/>
      <c r="L1268" s="224"/>
      <c r="M1268" s="224"/>
      <c r="N1268" s="224"/>
      <c r="O1268" s="224"/>
      <c r="P1268" s="185"/>
      <c r="Q1268" s="225"/>
      <c r="R1268" s="182" t="str">
        <f ca="1">IF(ISERROR($V1268),"",OFFSET('Smelter Look-up'!$C$4,$V1268-4,0)&amp;"")</f>
        <v/>
      </c>
      <c r="S1268" s="181" t="str">
        <f t="shared" ca="1" si="162"/>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si="163"/>
        <v>0</v>
      </c>
      <c r="AB1268" s="228" t="str">
        <f t="shared" si="164"/>
        <v/>
      </c>
    </row>
    <row r="1269" spans="1:28" s="227" customFormat="1" ht="20.25">
      <c r="A1269" s="181"/>
      <c r="B1269" s="182"/>
      <c r="C1269" s="186"/>
      <c r="D1269" s="230"/>
      <c r="E1269" s="182"/>
      <c r="F1269" s="182"/>
      <c r="G1269" s="182"/>
      <c r="H1269" s="183"/>
      <c r="I1269" s="184"/>
      <c r="J1269" s="184"/>
      <c r="K1269" s="224"/>
      <c r="L1269" s="224"/>
      <c r="M1269" s="224"/>
      <c r="N1269" s="224"/>
      <c r="O1269" s="224"/>
      <c r="P1269" s="185"/>
      <c r="Q1269" s="225"/>
      <c r="R1269" s="182" t="str">
        <f ca="1">IF(ISERROR($V1269),"",OFFSET('Smelter Look-up'!$C$4,$V1269-4,0)&amp;"")</f>
        <v/>
      </c>
      <c r="S1269" s="181" t="str">
        <f t="shared" ca="1" si="162"/>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si="163"/>
        <v>0</v>
      </c>
      <c r="AB1269" s="228" t="str">
        <f t="shared" si="164"/>
        <v/>
      </c>
    </row>
    <row r="1270" spans="1:28" s="227" customFormat="1" ht="20.25">
      <c r="A1270" s="181"/>
      <c r="B1270" s="182"/>
      <c r="C1270" s="186"/>
      <c r="D1270" s="230"/>
      <c r="E1270" s="182"/>
      <c r="F1270" s="182"/>
      <c r="G1270" s="182"/>
      <c r="H1270" s="183"/>
      <c r="I1270" s="184"/>
      <c r="J1270" s="184"/>
      <c r="K1270" s="224"/>
      <c r="L1270" s="224"/>
      <c r="M1270" s="224"/>
      <c r="N1270" s="224"/>
      <c r="O1270" s="224"/>
      <c r="P1270" s="185"/>
      <c r="Q1270" s="225"/>
      <c r="R1270" s="182" t="str">
        <f ca="1">IF(ISERROR($V1270),"",OFFSET('Smelter Look-up'!$C$4,$V1270-4,0)&amp;"")</f>
        <v/>
      </c>
      <c r="S1270" s="181" t="str">
        <f t="shared" ca="1" si="162"/>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si="163"/>
        <v>0</v>
      </c>
      <c r="AB1270" s="228" t="str">
        <f t="shared" si="164"/>
        <v/>
      </c>
    </row>
    <row r="1271" spans="1:28" s="227" customFormat="1" ht="20.25">
      <c r="A1271" s="181"/>
      <c r="B1271" s="182"/>
      <c r="C1271" s="186"/>
      <c r="D1271" s="230"/>
      <c r="E1271" s="182"/>
      <c r="F1271" s="182"/>
      <c r="G1271" s="182"/>
      <c r="H1271" s="183"/>
      <c r="I1271" s="184"/>
      <c r="J1271" s="184"/>
      <c r="K1271" s="224"/>
      <c r="L1271" s="224"/>
      <c r="M1271" s="224"/>
      <c r="N1271" s="224"/>
      <c r="O1271" s="224"/>
      <c r="P1271" s="185"/>
      <c r="Q1271" s="225"/>
      <c r="R1271" s="182" t="str">
        <f ca="1">IF(ISERROR($V1271),"",OFFSET('Smelter Look-up'!$C$4,$V1271-4,0)&amp;"")</f>
        <v/>
      </c>
      <c r="S1271" s="181" t="str">
        <f t="shared" ca="1" si="162"/>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si="163"/>
        <v>0</v>
      </c>
      <c r="AB1271" s="228" t="str">
        <f t="shared" si="164"/>
        <v/>
      </c>
    </row>
    <row r="1272" spans="1:28" s="227" customFormat="1" ht="20.25">
      <c r="A1272" s="181"/>
      <c r="B1272" s="182"/>
      <c r="C1272" s="186"/>
      <c r="D1272" s="230"/>
      <c r="E1272" s="182"/>
      <c r="F1272" s="182"/>
      <c r="G1272" s="182"/>
      <c r="H1272" s="183"/>
      <c r="I1272" s="184"/>
      <c r="J1272" s="184"/>
      <c r="K1272" s="224"/>
      <c r="L1272" s="224"/>
      <c r="M1272" s="224"/>
      <c r="N1272" s="224"/>
      <c r="O1272" s="224"/>
      <c r="P1272" s="185"/>
      <c r="Q1272" s="225"/>
      <c r="R1272" s="182" t="str">
        <f ca="1">IF(ISERROR($V1272),"",OFFSET('Smelter Look-up'!$C$4,$V1272-4,0)&amp;"")</f>
        <v/>
      </c>
      <c r="S1272" s="181" t="str">
        <f t="shared" ca="1" si="162"/>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si="163"/>
        <v>0</v>
      </c>
      <c r="AB1272" s="228" t="str">
        <f t="shared" si="164"/>
        <v/>
      </c>
    </row>
    <row r="1273" spans="1:28" s="227" customFormat="1" ht="20.25">
      <c r="A1273" s="181"/>
      <c r="B1273" s="182"/>
      <c r="C1273" s="186"/>
      <c r="D1273" s="230"/>
      <c r="E1273" s="182"/>
      <c r="F1273" s="182"/>
      <c r="G1273" s="182"/>
      <c r="H1273" s="183"/>
      <c r="I1273" s="184"/>
      <c r="J1273" s="184"/>
      <c r="K1273" s="224"/>
      <c r="L1273" s="224"/>
      <c r="M1273" s="224"/>
      <c r="N1273" s="224"/>
      <c r="O1273" s="224"/>
      <c r="P1273" s="185"/>
      <c r="Q1273" s="225"/>
      <c r="R1273" s="182" t="str">
        <f ca="1">IF(ISERROR($V1273),"",OFFSET('Smelter Look-up'!$C$4,$V1273-4,0)&amp;"")</f>
        <v/>
      </c>
      <c r="S1273" s="181" t="str">
        <f t="shared" ca="1" si="162"/>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si="163"/>
        <v>0</v>
      </c>
      <c r="AB1273" s="228" t="str">
        <f t="shared" si="164"/>
        <v/>
      </c>
    </row>
    <row r="1274" spans="1:28" s="227" customFormat="1" ht="20.25">
      <c r="A1274" s="181"/>
      <c r="B1274" s="182"/>
      <c r="C1274" s="186"/>
      <c r="D1274" s="230"/>
      <c r="E1274" s="182"/>
      <c r="F1274" s="182"/>
      <c r="G1274" s="182"/>
      <c r="H1274" s="183"/>
      <c r="I1274" s="184"/>
      <c r="J1274" s="184"/>
      <c r="K1274" s="224"/>
      <c r="L1274" s="224"/>
      <c r="M1274" s="224"/>
      <c r="N1274" s="224"/>
      <c r="O1274" s="224"/>
      <c r="P1274" s="185"/>
      <c r="Q1274" s="225"/>
      <c r="R1274" s="182" t="str">
        <f ca="1">IF(ISERROR($V1274),"",OFFSET('Smelter Look-up'!$C$4,$V1274-4,0)&amp;"")</f>
        <v/>
      </c>
      <c r="S1274" s="181" t="str">
        <f t="shared" ca="1" si="162"/>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si="163"/>
        <v>0</v>
      </c>
      <c r="AB1274" s="228" t="str">
        <f t="shared" si="164"/>
        <v/>
      </c>
    </row>
    <row r="1275" spans="1:28" s="227" customFormat="1" ht="20.25">
      <c r="A1275" s="181"/>
      <c r="B1275" s="182"/>
      <c r="C1275" s="186"/>
      <c r="D1275" s="230"/>
      <c r="E1275" s="182"/>
      <c r="F1275" s="182"/>
      <c r="G1275" s="182"/>
      <c r="H1275" s="183"/>
      <c r="I1275" s="184"/>
      <c r="J1275" s="184"/>
      <c r="K1275" s="224"/>
      <c r="L1275" s="224"/>
      <c r="M1275" s="224"/>
      <c r="N1275" s="224"/>
      <c r="O1275" s="224"/>
      <c r="P1275" s="185"/>
      <c r="Q1275" s="225"/>
      <c r="R1275" s="182" t="str">
        <f ca="1">IF(ISERROR($V1275),"",OFFSET('Smelter Look-up'!$C$4,$V1275-4,0)&amp;"")</f>
        <v/>
      </c>
      <c r="S1275" s="181" t="str">
        <f t="shared" ca="1" si="162"/>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si="163"/>
        <v>0</v>
      </c>
      <c r="AB1275" s="228" t="str">
        <f t="shared" si="164"/>
        <v/>
      </c>
    </row>
    <row r="1276" spans="1:28" s="227" customFormat="1" ht="20.25">
      <c r="A1276" s="181"/>
      <c r="B1276" s="182"/>
      <c r="C1276" s="186"/>
      <c r="D1276" s="230"/>
      <c r="E1276" s="182"/>
      <c r="F1276" s="182"/>
      <c r="G1276" s="182"/>
      <c r="H1276" s="183"/>
      <c r="I1276" s="184"/>
      <c r="J1276" s="184"/>
      <c r="K1276" s="224"/>
      <c r="L1276" s="224"/>
      <c r="M1276" s="224"/>
      <c r="N1276" s="224"/>
      <c r="O1276" s="224"/>
      <c r="P1276" s="185"/>
      <c r="Q1276" s="225"/>
      <c r="R1276" s="182" t="str">
        <f ca="1">IF(ISERROR($V1276),"",OFFSET('Smelter Look-up'!$C$4,$V1276-4,0)&amp;"")</f>
        <v/>
      </c>
      <c r="S1276" s="181" t="str">
        <f t="shared" ca="1" si="162"/>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si="163"/>
        <v>0</v>
      </c>
      <c r="AB1276" s="228" t="str">
        <f t="shared" si="164"/>
        <v/>
      </c>
    </row>
    <row r="1277" spans="1:28" s="227" customFormat="1" ht="20.25">
      <c r="A1277" s="181"/>
      <c r="B1277" s="182"/>
      <c r="C1277" s="186"/>
      <c r="D1277" s="230"/>
      <c r="E1277" s="182"/>
      <c r="F1277" s="182"/>
      <c r="G1277" s="182"/>
      <c r="H1277" s="183"/>
      <c r="I1277" s="184"/>
      <c r="J1277" s="184"/>
      <c r="K1277" s="224"/>
      <c r="L1277" s="224"/>
      <c r="M1277" s="224"/>
      <c r="N1277" s="224"/>
      <c r="O1277" s="224"/>
      <c r="P1277" s="185"/>
      <c r="Q1277" s="225"/>
      <c r="R1277" s="182" t="str">
        <f ca="1">IF(ISERROR($V1277),"",OFFSET('Smelter Look-up'!$C$4,$V1277-4,0)&amp;"")</f>
        <v/>
      </c>
      <c r="S1277" s="181" t="str">
        <f t="shared" ref="S1277:S1307" ca="1" si="165">IF(B1277="","",IF(ISERROR(MATCH($E1277,CL,0)),"Unknown",INDIRECT("'C'!$A$"&amp;MATCH($E1277,CL,0)+1)))</f>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ref="X1277:X1307" si="166">IF(AND(C1277="Smelter not listed",OR(LEN(D1277)=0,LEN(E1277)=0)),1,0)</f>
        <v>0</v>
      </c>
      <c r="AB1277" s="228" t="str">
        <f t="shared" ref="AB1277:AB1307" si="167">B1277&amp;C1277</f>
        <v/>
      </c>
    </row>
    <row r="1278" spans="1:28" s="227" customFormat="1" ht="20.25">
      <c r="A1278" s="181"/>
      <c r="B1278" s="182"/>
      <c r="C1278" s="186"/>
      <c r="D1278" s="230"/>
      <c r="E1278" s="182"/>
      <c r="F1278" s="182"/>
      <c r="G1278" s="182"/>
      <c r="H1278" s="183"/>
      <c r="I1278" s="184"/>
      <c r="J1278" s="184"/>
      <c r="K1278" s="224"/>
      <c r="L1278" s="224"/>
      <c r="M1278" s="224"/>
      <c r="N1278" s="224"/>
      <c r="O1278" s="224"/>
      <c r="P1278" s="185"/>
      <c r="Q1278" s="225"/>
      <c r="R1278" s="182" t="str">
        <f ca="1">IF(ISERROR($V1278),"",OFFSET('Smelter Look-up'!$C$4,$V1278-4,0)&amp;"")</f>
        <v/>
      </c>
      <c r="S1278" s="181" t="str">
        <f t="shared" ca="1" si="165"/>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si="166"/>
        <v>0</v>
      </c>
      <c r="AB1278" s="228" t="str">
        <f t="shared" si="167"/>
        <v/>
      </c>
    </row>
    <row r="1279" spans="1:28" s="227" customFormat="1" ht="20.25">
      <c r="A1279" s="181"/>
      <c r="B1279" s="182"/>
      <c r="C1279" s="186"/>
      <c r="D1279" s="230"/>
      <c r="E1279" s="182"/>
      <c r="F1279" s="182"/>
      <c r="G1279" s="182"/>
      <c r="H1279" s="183"/>
      <c r="I1279" s="184"/>
      <c r="J1279" s="184"/>
      <c r="K1279" s="224"/>
      <c r="L1279" s="224"/>
      <c r="M1279" s="224"/>
      <c r="N1279" s="224"/>
      <c r="O1279" s="224"/>
      <c r="P1279" s="185"/>
      <c r="Q1279" s="225"/>
      <c r="R1279" s="182" t="str">
        <f ca="1">IF(ISERROR($V1279),"",OFFSET('Smelter Look-up'!$C$4,$V1279-4,0)&amp;"")</f>
        <v/>
      </c>
      <c r="S1279" s="181" t="str">
        <f t="shared" ca="1" si="165"/>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si="166"/>
        <v>0</v>
      </c>
      <c r="AB1279" s="228" t="str">
        <f t="shared" si="167"/>
        <v/>
      </c>
    </row>
    <row r="1280" spans="1:28" s="227" customFormat="1" ht="20.25">
      <c r="A1280" s="181"/>
      <c r="B1280" s="182"/>
      <c r="C1280" s="186"/>
      <c r="D1280" s="230"/>
      <c r="E1280" s="182"/>
      <c r="F1280" s="182"/>
      <c r="G1280" s="182"/>
      <c r="H1280" s="183"/>
      <c r="I1280" s="184"/>
      <c r="J1280" s="184"/>
      <c r="K1280" s="224"/>
      <c r="L1280" s="224"/>
      <c r="M1280" s="224"/>
      <c r="N1280" s="224"/>
      <c r="O1280" s="224"/>
      <c r="P1280" s="185"/>
      <c r="Q1280" s="225"/>
      <c r="R1280" s="182" t="str">
        <f ca="1">IF(ISERROR($V1280),"",OFFSET('Smelter Look-up'!$C$4,$V1280-4,0)&amp;"")</f>
        <v/>
      </c>
      <c r="S1280" s="181" t="str">
        <f t="shared" ca="1" si="165"/>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si="166"/>
        <v>0</v>
      </c>
      <c r="AB1280" s="228" t="str">
        <f t="shared" si="167"/>
        <v/>
      </c>
    </row>
    <row r="1281" spans="1:28" s="227" customFormat="1" ht="20.25">
      <c r="A1281" s="181"/>
      <c r="B1281" s="182"/>
      <c r="C1281" s="186"/>
      <c r="D1281" s="230"/>
      <c r="E1281" s="182"/>
      <c r="F1281" s="182"/>
      <c r="G1281" s="182"/>
      <c r="H1281" s="183"/>
      <c r="I1281" s="184"/>
      <c r="J1281" s="184"/>
      <c r="K1281" s="224"/>
      <c r="L1281" s="224"/>
      <c r="M1281" s="224"/>
      <c r="N1281" s="224"/>
      <c r="O1281" s="224"/>
      <c r="P1281" s="185"/>
      <c r="Q1281" s="225"/>
      <c r="R1281" s="182" t="str">
        <f ca="1">IF(ISERROR($V1281),"",OFFSET('Smelter Look-up'!$C$4,$V1281-4,0)&amp;"")</f>
        <v/>
      </c>
      <c r="S1281" s="181" t="str">
        <f t="shared" ca="1" si="165"/>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si="166"/>
        <v>0</v>
      </c>
      <c r="AB1281" s="228" t="str">
        <f t="shared" si="167"/>
        <v/>
      </c>
    </row>
    <row r="1282" spans="1:28" s="227" customFormat="1" ht="20.25">
      <c r="A1282" s="181"/>
      <c r="B1282" s="182"/>
      <c r="C1282" s="186"/>
      <c r="D1282" s="230"/>
      <c r="E1282" s="182"/>
      <c r="F1282" s="182"/>
      <c r="G1282" s="182"/>
      <c r="H1282" s="183"/>
      <c r="I1282" s="184"/>
      <c r="J1282" s="184"/>
      <c r="K1282" s="224"/>
      <c r="L1282" s="224"/>
      <c r="M1282" s="224"/>
      <c r="N1282" s="224"/>
      <c r="O1282" s="224"/>
      <c r="P1282" s="185"/>
      <c r="Q1282" s="225"/>
      <c r="R1282" s="182" t="str">
        <f ca="1">IF(ISERROR($V1282),"",OFFSET('Smelter Look-up'!$C$4,$V1282-4,0)&amp;"")</f>
        <v/>
      </c>
      <c r="S1282" s="181" t="str">
        <f t="shared" ca="1" si="165"/>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si="166"/>
        <v>0</v>
      </c>
      <c r="AB1282" s="228" t="str">
        <f t="shared" si="167"/>
        <v/>
      </c>
    </row>
    <row r="1283" spans="1:28" s="227" customFormat="1" ht="20.25">
      <c r="A1283" s="181"/>
      <c r="B1283" s="182"/>
      <c r="C1283" s="186"/>
      <c r="D1283" s="230"/>
      <c r="E1283" s="182"/>
      <c r="F1283" s="182"/>
      <c r="G1283" s="182"/>
      <c r="H1283" s="183"/>
      <c r="I1283" s="184"/>
      <c r="J1283" s="184"/>
      <c r="K1283" s="224"/>
      <c r="L1283" s="224"/>
      <c r="M1283" s="224"/>
      <c r="N1283" s="224"/>
      <c r="O1283" s="224"/>
      <c r="P1283" s="185"/>
      <c r="Q1283" s="225"/>
      <c r="R1283" s="182" t="str">
        <f ca="1">IF(ISERROR($V1283),"",OFFSET('Smelter Look-up'!$C$4,$V1283-4,0)&amp;"")</f>
        <v/>
      </c>
      <c r="S1283" s="181" t="str">
        <f t="shared" ca="1" si="165"/>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si="166"/>
        <v>0</v>
      </c>
      <c r="AB1283" s="228" t="str">
        <f t="shared" si="167"/>
        <v/>
      </c>
    </row>
    <row r="1284" spans="1:28" s="227" customFormat="1" ht="20.25">
      <c r="A1284" s="181"/>
      <c r="B1284" s="182"/>
      <c r="C1284" s="186"/>
      <c r="D1284" s="230"/>
      <c r="E1284" s="182"/>
      <c r="F1284" s="182"/>
      <c r="G1284" s="182"/>
      <c r="H1284" s="183"/>
      <c r="I1284" s="184"/>
      <c r="J1284" s="184"/>
      <c r="K1284" s="224"/>
      <c r="L1284" s="224"/>
      <c r="M1284" s="224"/>
      <c r="N1284" s="224"/>
      <c r="O1284" s="224"/>
      <c r="P1284" s="185"/>
      <c r="Q1284" s="225"/>
      <c r="R1284" s="182" t="str">
        <f ca="1">IF(ISERROR($V1284),"",OFFSET('Smelter Look-up'!$C$4,$V1284-4,0)&amp;"")</f>
        <v/>
      </c>
      <c r="S1284" s="181" t="str">
        <f t="shared" ca="1" si="165"/>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si="166"/>
        <v>0</v>
      </c>
      <c r="AB1284" s="228" t="str">
        <f t="shared" si="167"/>
        <v/>
      </c>
    </row>
    <row r="1285" spans="1:28" s="227" customFormat="1" ht="20.25">
      <c r="A1285" s="181"/>
      <c r="B1285" s="182"/>
      <c r="C1285" s="186"/>
      <c r="D1285" s="230"/>
      <c r="E1285" s="182"/>
      <c r="F1285" s="182"/>
      <c r="G1285" s="182"/>
      <c r="H1285" s="183"/>
      <c r="I1285" s="184"/>
      <c r="J1285" s="184"/>
      <c r="K1285" s="224"/>
      <c r="L1285" s="224"/>
      <c r="M1285" s="224"/>
      <c r="N1285" s="224"/>
      <c r="O1285" s="224"/>
      <c r="P1285" s="185"/>
      <c r="Q1285" s="225"/>
      <c r="R1285" s="182" t="str">
        <f ca="1">IF(ISERROR($V1285),"",OFFSET('Smelter Look-up'!$C$4,$V1285-4,0)&amp;"")</f>
        <v/>
      </c>
      <c r="S1285" s="181" t="str">
        <f t="shared" ca="1" si="165"/>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si="166"/>
        <v>0</v>
      </c>
      <c r="AB1285" s="228" t="str">
        <f t="shared" si="167"/>
        <v/>
      </c>
    </row>
    <row r="1286" spans="1:28" s="227" customFormat="1" ht="20.25">
      <c r="A1286" s="181"/>
      <c r="B1286" s="182"/>
      <c r="C1286" s="186"/>
      <c r="D1286" s="230"/>
      <c r="E1286" s="182"/>
      <c r="F1286" s="182"/>
      <c r="G1286" s="182"/>
      <c r="H1286" s="183"/>
      <c r="I1286" s="184"/>
      <c r="J1286" s="184"/>
      <c r="K1286" s="224"/>
      <c r="L1286" s="224"/>
      <c r="M1286" s="224"/>
      <c r="N1286" s="224"/>
      <c r="O1286" s="224"/>
      <c r="P1286" s="185"/>
      <c r="Q1286" s="225"/>
      <c r="R1286" s="182" t="str">
        <f ca="1">IF(ISERROR($V1286),"",OFFSET('Smelter Look-up'!$C$4,$V1286-4,0)&amp;"")</f>
        <v/>
      </c>
      <c r="S1286" s="181" t="str">
        <f t="shared" ca="1" si="165"/>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si="166"/>
        <v>0</v>
      </c>
      <c r="AB1286" s="228" t="str">
        <f t="shared" si="167"/>
        <v/>
      </c>
    </row>
    <row r="1287" spans="1:28" s="227" customFormat="1" ht="20.25">
      <c r="A1287" s="181"/>
      <c r="B1287" s="182"/>
      <c r="C1287" s="186"/>
      <c r="D1287" s="230"/>
      <c r="E1287" s="182"/>
      <c r="F1287" s="182"/>
      <c r="G1287" s="182"/>
      <c r="H1287" s="183"/>
      <c r="I1287" s="184"/>
      <c r="J1287" s="184"/>
      <c r="K1287" s="224"/>
      <c r="L1287" s="224"/>
      <c r="M1287" s="224"/>
      <c r="N1287" s="224"/>
      <c r="O1287" s="224"/>
      <c r="P1287" s="185"/>
      <c r="Q1287" s="225"/>
      <c r="R1287" s="182" t="str">
        <f ca="1">IF(ISERROR($V1287),"",OFFSET('Smelter Look-up'!$C$4,$V1287-4,0)&amp;"")</f>
        <v/>
      </c>
      <c r="S1287" s="181" t="str">
        <f t="shared" ca="1" si="165"/>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si="166"/>
        <v>0</v>
      </c>
      <c r="AB1287" s="228" t="str">
        <f t="shared" si="167"/>
        <v/>
      </c>
    </row>
    <row r="1288" spans="1:28" s="227" customFormat="1" ht="20.25">
      <c r="A1288" s="181"/>
      <c r="B1288" s="182"/>
      <c r="C1288" s="186"/>
      <c r="D1288" s="230"/>
      <c r="E1288" s="182"/>
      <c r="F1288" s="182"/>
      <c r="G1288" s="182"/>
      <c r="H1288" s="183"/>
      <c r="I1288" s="184"/>
      <c r="J1288" s="184"/>
      <c r="K1288" s="224"/>
      <c r="L1288" s="224"/>
      <c r="M1288" s="224"/>
      <c r="N1288" s="224"/>
      <c r="O1288" s="224"/>
      <c r="P1288" s="185"/>
      <c r="Q1288" s="225"/>
      <c r="R1288" s="182" t="str">
        <f ca="1">IF(ISERROR($V1288),"",OFFSET('Smelter Look-up'!$C$4,$V1288-4,0)&amp;"")</f>
        <v/>
      </c>
      <c r="S1288" s="181" t="str">
        <f t="shared" ca="1" si="165"/>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si="166"/>
        <v>0</v>
      </c>
      <c r="AB1288" s="228" t="str">
        <f t="shared" si="167"/>
        <v/>
      </c>
    </row>
    <row r="1289" spans="1:28" s="227" customFormat="1" ht="20.25">
      <c r="A1289" s="181"/>
      <c r="B1289" s="182"/>
      <c r="C1289" s="186"/>
      <c r="D1289" s="230"/>
      <c r="E1289" s="182"/>
      <c r="F1289" s="182"/>
      <c r="G1289" s="182"/>
      <c r="H1289" s="183"/>
      <c r="I1289" s="184"/>
      <c r="J1289" s="184"/>
      <c r="K1289" s="224"/>
      <c r="L1289" s="224"/>
      <c r="M1289" s="224"/>
      <c r="N1289" s="224"/>
      <c r="O1289" s="224"/>
      <c r="P1289" s="185"/>
      <c r="Q1289" s="225"/>
      <c r="R1289" s="182" t="str">
        <f ca="1">IF(ISERROR($V1289),"",OFFSET('Smelter Look-up'!$C$4,$V1289-4,0)&amp;"")</f>
        <v/>
      </c>
      <c r="S1289" s="181" t="str">
        <f t="shared" ca="1" si="165"/>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si="166"/>
        <v>0</v>
      </c>
      <c r="AB1289" s="228" t="str">
        <f t="shared" si="167"/>
        <v/>
      </c>
    </row>
    <row r="1290" spans="1:28" s="227" customFormat="1" ht="20.25">
      <c r="A1290" s="181"/>
      <c r="B1290" s="182"/>
      <c r="C1290" s="186"/>
      <c r="D1290" s="230"/>
      <c r="E1290" s="182"/>
      <c r="F1290" s="182"/>
      <c r="G1290" s="182"/>
      <c r="H1290" s="183"/>
      <c r="I1290" s="184"/>
      <c r="J1290" s="184"/>
      <c r="K1290" s="224"/>
      <c r="L1290" s="224"/>
      <c r="M1290" s="224"/>
      <c r="N1290" s="224"/>
      <c r="O1290" s="224"/>
      <c r="P1290" s="185"/>
      <c r="Q1290" s="225"/>
      <c r="R1290" s="182" t="str">
        <f ca="1">IF(ISERROR($V1290),"",OFFSET('Smelter Look-up'!$C$4,$V1290-4,0)&amp;"")</f>
        <v/>
      </c>
      <c r="S1290" s="181" t="str">
        <f t="shared" ca="1" si="165"/>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si="166"/>
        <v>0</v>
      </c>
      <c r="AB1290" s="228" t="str">
        <f t="shared" si="167"/>
        <v/>
      </c>
    </row>
    <row r="1291" spans="1:28" s="227" customFormat="1" ht="20.25">
      <c r="A1291" s="181"/>
      <c r="B1291" s="182"/>
      <c r="C1291" s="186"/>
      <c r="D1291" s="230"/>
      <c r="E1291" s="182"/>
      <c r="F1291" s="182"/>
      <c r="G1291" s="182"/>
      <c r="H1291" s="183"/>
      <c r="I1291" s="184"/>
      <c r="J1291" s="184"/>
      <c r="K1291" s="224"/>
      <c r="L1291" s="224"/>
      <c r="M1291" s="224"/>
      <c r="N1291" s="224"/>
      <c r="O1291" s="224"/>
      <c r="P1291" s="185"/>
      <c r="Q1291" s="225"/>
      <c r="R1291" s="182" t="str">
        <f ca="1">IF(ISERROR($V1291),"",OFFSET('Smelter Look-up'!$C$4,$V1291-4,0)&amp;"")</f>
        <v/>
      </c>
      <c r="S1291" s="181" t="str">
        <f t="shared" ca="1" si="165"/>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si="166"/>
        <v>0</v>
      </c>
      <c r="AB1291" s="228" t="str">
        <f t="shared" si="167"/>
        <v/>
      </c>
    </row>
    <row r="1292" spans="1:28" s="227" customFormat="1" ht="20.25">
      <c r="A1292" s="181"/>
      <c r="B1292" s="182"/>
      <c r="C1292" s="186"/>
      <c r="D1292" s="230"/>
      <c r="E1292" s="182"/>
      <c r="F1292" s="182"/>
      <c r="G1292" s="182"/>
      <c r="H1292" s="183"/>
      <c r="I1292" s="184"/>
      <c r="J1292" s="184"/>
      <c r="K1292" s="224"/>
      <c r="L1292" s="224"/>
      <c r="M1292" s="224"/>
      <c r="N1292" s="224"/>
      <c r="O1292" s="224"/>
      <c r="P1292" s="185"/>
      <c r="Q1292" s="225"/>
      <c r="R1292" s="182" t="str">
        <f ca="1">IF(ISERROR($V1292),"",OFFSET('Smelter Look-up'!$C$4,$V1292-4,0)&amp;"")</f>
        <v/>
      </c>
      <c r="S1292" s="181" t="str">
        <f t="shared" ca="1" si="165"/>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si="166"/>
        <v>0</v>
      </c>
      <c r="AB1292" s="228" t="str">
        <f t="shared" si="167"/>
        <v/>
      </c>
    </row>
    <row r="1293" spans="1:28" s="227" customFormat="1" ht="20.25">
      <c r="A1293" s="181"/>
      <c r="B1293" s="182"/>
      <c r="C1293" s="186"/>
      <c r="D1293" s="230"/>
      <c r="E1293" s="182"/>
      <c r="F1293" s="182"/>
      <c r="G1293" s="182"/>
      <c r="H1293" s="183"/>
      <c r="I1293" s="184"/>
      <c r="J1293" s="184"/>
      <c r="K1293" s="224"/>
      <c r="L1293" s="224"/>
      <c r="M1293" s="224"/>
      <c r="N1293" s="224"/>
      <c r="O1293" s="224"/>
      <c r="P1293" s="185"/>
      <c r="Q1293" s="225"/>
      <c r="R1293" s="182" t="str">
        <f ca="1">IF(ISERROR($V1293),"",OFFSET('Smelter Look-up'!$C$4,$V1293-4,0)&amp;"")</f>
        <v/>
      </c>
      <c r="S1293" s="181" t="str">
        <f t="shared" ca="1" si="165"/>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si="166"/>
        <v>0</v>
      </c>
      <c r="AB1293" s="228" t="str">
        <f t="shared" si="167"/>
        <v/>
      </c>
    </row>
    <row r="1294" spans="1:28" s="227" customFormat="1" ht="20.25">
      <c r="A1294" s="181"/>
      <c r="B1294" s="182"/>
      <c r="C1294" s="186"/>
      <c r="D1294" s="230"/>
      <c r="E1294" s="182"/>
      <c r="F1294" s="182"/>
      <c r="G1294" s="182"/>
      <c r="H1294" s="183"/>
      <c r="I1294" s="184"/>
      <c r="J1294" s="184"/>
      <c r="K1294" s="224"/>
      <c r="L1294" s="224"/>
      <c r="M1294" s="224"/>
      <c r="N1294" s="224"/>
      <c r="O1294" s="224"/>
      <c r="P1294" s="185"/>
      <c r="Q1294" s="225"/>
      <c r="R1294" s="182" t="str">
        <f ca="1">IF(ISERROR($V1294),"",OFFSET('Smelter Look-up'!$C$4,$V1294-4,0)&amp;"")</f>
        <v/>
      </c>
      <c r="S1294" s="181" t="str">
        <f t="shared" ca="1" si="165"/>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si="166"/>
        <v>0</v>
      </c>
      <c r="AB1294" s="228" t="str">
        <f t="shared" si="167"/>
        <v/>
      </c>
    </row>
    <row r="1295" spans="1:28" s="227" customFormat="1" ht="20.25">
      <c r="A1295" s="181"/>
      <c r="B1295" s="182"/>
      <c r="C1295" s="186"/>
      <c r="D1295" s="230"/>
      <c r="E1295" s="182"/>
      <c r="F1295" s="182"/>
      <c r="G1295" s="182"/>
      <c r="H1295" s="183"/>
      <c r="I1295" s="184"/>
      <c r="J1295" s="184"/>
      <c r="K1295" s="224"/>
      <c r="L1295" s="224"/>
      <c r="M1295" s="224"/>
      <c r="N1295" s="224"/>
      <c r="O1295" s="224"/>
      <c r="P1295" s="185"/>
      <c r="Q1295" s="225"/>
      <c r="R1295" s="182" t="str">
        <f ca="1">IF(ISERROR($V1295),"",OFFSET('Smelter Look-up'!$C$4,$V1295-4,0)&amp;"")</f>
        <v/>
      </c>
      <c r="S1295" s="181" t="str">
        <f t="shared" ca="1" si="165"/>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si="166"/>
        <v>0</v>
      </c>
      <c r="AB1295" s="228" t="str">
        <f t="shared" si="167"/>
        <v/>
      </c>
    </row>
    <row r="1296" spans="1:28" s="227" customFormat="1" ht="20.25">
      <c r="A1296" s="181"/>
      <c r="B1296" s="182"/>
      <c r="C1296" s="186"/>
      <c r="D1296" s="230"/>
      <c r="E1296" s="182"/>
      <c r="F1296" s="182"/>
      <c r="G1296" s="182"/>
      <c r="H1296" s="183"/>
      <c r="I1296" s="184"/>
      <c r="J1296" s="184"/>
      <c r="K1296" s="224"/>
      <c r="L1296" s="224"/>
      <c r="M1296" s="224"/>
      <c r="N1296" s="224"/>
      <c r="O1296" s="224"/>
      <c r="P1296" s="185"/>
      <c r="Q1296" s="225"/>
      <c r="R1296" s="182" t="str">
        <f ca="1">IF(ISERROR($V1296),"",OFFSET('Smelter Look-up'!$C$4,$V1296-4,0)&amp;"")</f>
        <v/>
      </c>
      <c r="S1296" s="181" t="str">
        <f t="shared" ca="1" si="165"/>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si="166"/>
        <v>0</v>
      </c>
      <c r="AB1296" s="228" t="str">
        <f t="shared" si="167"/>
        <v/>
      </c>
    </row>
    <row r="1297" spans="1:28" s="227" customFormat="1" ht="20.25">
      <c r="A1297" s="181"/>
      <c r="B1297" s="182"/>
      <c r="C1297" s="186"/>
      <c r="D1297" s="230"/>
      <c r="E1297" s="182"/>
      <c r="F1297" s="182"/>
      <c r="G1297" s="182"/>
      <c r="H1297" s="183"/>
      <c r="I1297" s="184"/>
      <c r="J1297" s="184"/>
      <c r="K1297" s="224"/>
      <c r="L1297" s="224"/>
      <c r="M1297" s="224"/>
      <c r="N1297" s="224"/>
      <c r="O1297" s="224"/>
      <c r="P1297" s="185"/>
      <c r="Q1297" s="225"/>
      <c r="R1297" s="182" t="str">
        <f ca="1">IF(ISERROR($V1297),"",OFFSET('Smelter Look-up'!$C$4,$V1297-4,0)&amp;"")</f>
        <v/>
      </c>
      <c r="S1297" s="181" t="str">
        <f t="shared" ca="1" si="165"/>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si="166"/>
        <v>0</v>
      </c>
      <c r="AB1297" s="228" t="str">
        <f t="shared" si="167"/>
        <v/>
      </c>
    </row>
    <row r="1298" spans="1:28" s="227" customFormat="1" ht="20.25">
      <c r="A1298" s="181"/>
      <c r="B1298" s="182"/>
      <c r="C1298" s="186"/>
      <c r="D1298" s="230"/>
      <c r="E1298" s="182"/>
      <c r="F1298" s="182"/>
      <c r="G1298" s="182"/>
      <c r="H1298" s="183"/>
      <c r="I1298" s="184"/>
      <c r="J1298" s="184"/>
      <c r="K1298" s="224"/>
      <c r="L1298" s="224"/>
      <c r="M1298" s="224"/>
      <c r="N1298" s="224"/>
      <c r="O1298" s="224"/>
      <c r="P1298" s="185"/>
      <c r="Q1298" s="225"/>
      <c r="R1298" s="182" t="str">
        <f ca="1">IF(ISERROR($V1298),"",OFFSET('Smelter Look-up'!$C$4,$V1298-4,0)&amp;"")</f>
        <v/>
      </c>
      <c r="S1298" s="181" t="str">
        <f t="shared" ca="1" si="165"/>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si="166"/>
        <v>0</v>
      </c>
      <c r="AB1298" s="228" t="str">
        <f t="shared" si="167"/>
        <v/>
      </c>
    </row>
    <row r="1299" spans="1:28" s="227" customFormat="1" ht="20.25">
      <c r="A1299" s="181"/>
      <c r="B1299" s="182"/>
      <c r="C1299" s="186"/>
      <c r="D1299" s="230"/>
      <c r="E1299" s="182"/>
      <c r="F1299" s="182"/>
      <c r="G1299" s="182"/>
      <c r="H1299" s="183"/>
      <c r="I1299" s="184"/>
      <c r="J1299" s="184"/>
      <c r="K1299" s="224"/>
      <c r="L1299" s="224"/>
      <c r="M1299" s="224"/>
      <c r="N1299" s="224"/>
      <c r="O1299" s="224"/>
      <c r="P1299" s="185"/>
      <c r="Q1299" s="225"/>
      <c r="R1299" s="182" t="str">
        <f ca="1">IF(ISERROR($V1299),"",OFFSET('Smelter Look-up'!$C$4,$V1299-4,0)&amp;"")</f>
        <v/>
      </c>
      <c r="S1299" s="181" t="str">
        <f t="shared" ca="1" si="165"/>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si="166"/>
        <v>0</v>
      </c>
      <c r="AB1299" s="228" t="str">
        <f t="shared" si="167"/>
        <v/>
      </c>
    </row>
    <row r="1300" spans="1:28" s="227" customFormat="1" ht="20.25">
      <c r="A1300" s="181"/>
      <c r="B1300" s="182"/>
      <c r="C1300" s="186"/>
      <c r="D1300" s="230"/>
      <c r="E1300" s="182"/>
      <c r="F1300" s="182"/>
      <c r="G1300" s="182"/>
      <c r="H1300" s="183"/>
      <c r="I1300" s="184"/>
      <c r="J1300" s="184"/>
      <c r="K1300" s="224"/>
      <c r="L1300" s="224"/>
      <c r="M1300" s="224"/>
      <c r="N1300" s="224"/>
      <c r="O1300" s="224"/>
      <c r="P1300" s="185"/>
      <c r="Q1300" s="225"/>
      <c r="R1300" s="182" t="str">
        <f ca="1">IF(ISERROR($V1300),"",OFFSET('Smelter Look-up'!$C$4,$V1300-4,0)&amp;"")</f>
        <v/>
      </c>
      <c r="S1300" s="181" t="str">
        <f t="shared" ca="1" si="165"/>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si="166"/>
        <v>0</v>
      </c>
      <c r="AB1300" s="228" t="str">
        <f t="shared" si="167"/>
        <v/>
      </c>
    </row>
    <row r="1301" spans="1:28" s="227" customFormat="1" ht="20.25">
      <c r="A1301" s="181"/>
      <c r="B1301" s="182"/>
      <c r="C1301" s="186"/>
      <c r="D1301" s="230"/>
      <c r="E1301" s="182"/>
      <c r="F1301" s="182"/>
      <c r="G1301" s="182"/>
      <c r="H1301" s="183"/>
      <c r="I1301" s="184"/>
      <c r="J1301" s="184"/>
      <c r="K1301" s="224"/>
      <c r="L1301" s="224"/>
      <c r="M1301" s="224"/>
      <c r="N1301" s="224"/>
      <c r="O1301" s="224"/>
      <c r="P1301" s="185"/>
      <c r="Q1301" s="225"/>
      <c r="R1301" s="182" t="str">
        <f ca="1">IF(ISERROR($V1301),"",OFFSET('Smelter Look-up'!$C$4,$V1301-4,0)&amp;"")</f>
        <v/>
      </c>
      <c r="S1301" s="181" t="str">
        <f t="shared" ca="1" si="165"/>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si="166"/>
        <v>0</v>
      </c>
      <c r="AB1301" s="228" t="str">
        <f t="shared" si="167"/>
        <v/>
      </c>
    </row>
    <row r="1302" spans="1:28" s="227" customFormat="1" ht="20.25">
      <c r="A1302" s="181"/>
      <c r="B1302" s="182"/>
      <c r="C1302" s="186"/>
      <c r="D1302" s="230"/>
      <c r="E1302" s="182"/>
      <c r="F1302" s="182"/>
      <c r="G1302" s="182"/>
      <c r="H1302" s="183"/>
      <c r="I1302" s="184"/>
      <c r="J1302" s="184"/>
      <c r="K1302" s="224"/>
      <c r="L1302" s="224"/>
      <c r="M1302" s="224"/>
      <c r="N1302" s="224"/>
      <c r="O1302" s="224"/>
      <c r="P1302" s="185"/>
      <c r="Q1302" s="225"/>
      <c r="R1302" s="182" t="str">
        <f ca="1">IF(ISERROR($V1302),"",OFFSET('Smelter Look-up'!$C$4,$V1302-4,0)&amp;"")</f>
        <v/>
      </c>
      <c r="S1302" s="181" t="str">
        <f t="shared" ca="1" si="165"/>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si="166"/>
        <v>0</v>
      </c>
      <c r="AB1302" s="228" t="str">
        <f t="shared" si="167"/>
        <v/>
      </c>
    </row>
    <row r="1303" spans="1:28" s="227" customFormat="1" ht="20.25">
      <c r="A1303" s="181"/>
      <c r="B1303" s="182"/>
      <c r="C1303" s="186"/>
      <c r="D1303" s="230"/>
      <c r="E1303" s="182"/>
      <c r="F1303" s="182"/>
      <c r="G1303" s="182"/>
      <c r="H1303" s="183"/>
      <c r="I1303" s="184"/>
      <c r="J1303" s="184"/>
      <c r="K1303" s="224"/>
      <c r="L1303" s="224"/>
      <c r="M1303" s="224"/>
      <c r="N1303" s="224"/>
      <c r="O1303" s="224"/>
      <c r="P1303" s="185"/>
      <c r="Q1303" s="225"/>
      <c r="R1303" s="182" t="str">
        <f ca="1">IF(ISERROR($V1303),"",OFFSET('Smelter Look-up'!$C$4,$V1303-4,0)&amp;"")</f>
        <v/>
      </c>
      <c r="S1303" s="181" t="str">
        <f t="shared" ca="1" si="165"/>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si="166"/>
        <v>0</v>
      </c>
      <c r="AB1303" s="228" t="str">
        <f t="shared" si="167"/>
        <v/>
      </c>
    </row>
    <row r="1304" spans="1:28" s="227" customFormat="1" ht="20.25">
      <c r="A1304" s="181"/>
      <c r="B1304" s="182"/>
      <c r="C1304" s="186"/>
      <c r="D1304" s="230"/>
      <c r="E1304" s="182"/>
      <c r="F1304" s="182"/>
      <c r="G1304" s="182"/>
      <c r="H1304" s="183"/>
      <c r="I1304" s="184"/>
      <c r="J1304" s="184"/>
      <c r="K1304" s="224"/>
      <c r="L1304" s="224"/>
      <c r="M1304" s="224"/>
      <c r="N1304" s="224"/>
      <c r="O1304" s="224"/>
      <c r="P1304" s="185"/>
      <c r="Q1304" s="225"/>
      <c r="R1304" s="182" t="str">
        <f ca="1">IF(ISERROR($V1304),"",OFFSET('Smelter Look-up'!$C$4,$V1304-4,0)&amp;"")</f>
        <v/>
      </c>
      <c r="S1304" s="181" t="str">
        <f t="shared" ca="1" si="165"/>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si="166"/>
        <v>0</v>
      </c>
      <c r="AB1304" s="228" t="str">
        <f t="shared" si="167"/>
        <v/>
      </c>
    </row>
    <row r="1305" spans="1:28" s="227" customFormat="1" ht="20.25">
      <c r="A1305" s="181"/>
      <c r="B1305" s="182"/>
      <c r="C1305" s="186"/>
      <c r="D1305" s="230"/>
      <c r="E1305" s="182"/>
      <c r="F1305" s="182"/>
      <c r="G1305" s="182"/>
      <c r="H1305" s="183"/>
      <c r="I1305" s="184"/>
      <c r="J1305" s="184"/>
      <c r="K1305" s="224"/>
      <c r="L1305" s="224"/>
      <c r="M1305" s="224"/>
      <c r="N1305" s="224"/>
      <c r="O1305" s="224"/>
      <c r="P1305" s="185"/>
      <c r="Q1305" s="225"/>
      <c r="R1305" s="182" t="str">
        <f ca="1">IF(ISERROR($V1305),"",OFFSET('Smelter Look-up'!$C$4,$V1305-4,0)&amp;"")</f>
        <v/>
      </c>
      <c r="S1305" s="181" t="str">
        <f t="shared" ca="1" si="165"/>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si="166"/>
        <v>0</v>
      </c>
      <c r="AB1305" s="228" t="str">
        <f t="shared" si="167"/>
        <v/>
      </c>
    </row>
    <row r="1306" spans="1:28" s="227" customFormat="1" ht="20.25">
      <c r="A1306" s="181"/>
      <c r="B1306" s="182"/>
      <c r="C1306" s="186"/>
      <c r="D1306" s="230"/>
      <c r="E1306" s="182"/>
      <c r="F1306" s="182"/>
      <c r="G1306" s="182"/>
      <c r="H1306" s="183"/>
      <c r="I1306" s="184"/>
      <c r="J1306" s="184"/>
      <c r="K1306" s="224"/>
      <c r="L1306" s="224"/>
      <c r="M1306" s="224"/>
      <c r="N1306" s="224"/>
      <c r="O1306" s="224"/>
      <c r="P1306" s="185"/>
      <c r="Q1306" s="225"/>
      <c r="R1306" s="182" t="str">
        <f ca="1">IF(ISERROR($V1306),"",OFFSET('Smelter Look-up'!$C$4,$V1306-4,0)&amp;"")</f>
        <v/>
      </c>
      <c r="S1306" s="181" t="str">
        <f t="shared" ca="1" si="165"/>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si="166"/>
        <v>0</v>
      </c>
      <c r="AB1306" s="228" t="str">
        <f t="shared" si="167"/>
        <v/>
      </c>
    </row>
    <row r="1307" spans="1:28" s="227" customFormat="1" ht="20.25">
      <c r="A1307" s="181"/>
      <c r="B1307" s="182"/>
      <c r="C1307" s="186"/>
      <c r="D1307" s="230"/>
      <c r="E1307" s="182"/>
      <c r="F1307" s="182"/>
      <c r="G1307" s="182"/>
      <c r="H1307" s="183"/>
      <c r="I1307" s="184"/>
      <c r="J1307" s="184"/>
      <c r="K1307" s="224"/>
      <c r="L1307" s="224"/>
      <c r="M1307" s="224"/>
      <c r="N1307" s="224"/>
      <c r="O1307" s="224"/>
      <c r="P1307" s="185"/>
      <c r="Q1307" s="225"/>
      <c r="R1307" s="182" t="str">
        <f ca="1">IF(ISERROR($V1307),"",OFFSET('Smelter Look-up'!$C$4,$V1307-4,0)&amp;"")</f>
        <v/>
      </c>
      <c r="S1307" s="181" t="str">
        <f t="shared" ca="1" si="165"/>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si="166"/>
        <v>0</v>
      </c>
      <c r="AB1307" s="228" t="str">
        <f t="shared" si="167"/>
        <v/>
      </c>
    </row>
    <row r="1308" spans="1:28" s="227" customFormat="1" ht="20.25">
      <c r="A1308" s="181"/>
      <c r="B1308" s="182"/>
      <c r="C1308" s="186"/>
      <c r="D1308" s="230"/>
      <c r="E1308" s="182"/>
      <c r="F1308" s="182"/>
      <c r="G1308" s="182"/>
      <c r="H1308" s="183"/>
      <c r="I1308" s="184"/>
      <c r="J1308" s="184"/>
      <c r="K1308" s="224"/>
      <c r="L1308" s="224"/>
      <c r="M1308" s="224"/>
      <c r="N1308" s="224"/>
      <c r="O1308" s="224"/>
      <c r="P1308" s="185"/>
      <c r="Q1308" s="225"/>
      <c r="R1308" s="182" t="str">
        <f ca="1">IF(ISERROR($V1308),"",OFFSET('Smelter Look-up'!$C$4,$V1308-4,0)&amp;"")</f>
        <v/>
      </c>
      <c r="S1308" s="181" t="str">
        <f t="shared" ref="S1308" ca="1" si="168">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 si="169">IF(AND(C1308="Smelter not listed",OR(LEN(D1308)=0,LEN(E1308)=0)),1,0)</f>
        <v>0</v>
      </c>
      <c r="AB1308" s="228" t="str">
        <f t="shared" ref="AB1308" si="170">B1308&amp;C1308</f>
        <v/>
      </c>
    </row>
    <row r="1309" spans="1:28" s="227" customFormat="1" ht="20.25">
      <c r="A1309" s="181"/>
      <c r="B1309" s="182"/>
      <c r="C1309" s="186"/>
      <c r="D1309" s="230"/>
      <c r="E1309" s="182"/>
      <c r="F1309" s="182"/>
      <c r="G1309" s="182"/>
      <c r="H1309" s="183"/>
      <c r="I1309" s="184"/>
      <c r="J1309" s="184"/>
      <c r="K1309" s="224"/>
      <c r="L1309" s="224"/>
      <c r="M1309" s="224"/>
      <c r="N1309" s="224"/>
      <c r="O1309" s="224"/>
      <c r="P1309" s="185"/>
      <c r="Q1309" s="225"/>
      <c r="R1309" s="182" t="str">
        <f ca="1">IF(ISERROR($V1309),"",OFFSET('Smelter Look-up'!$C$4,$V1309-4,0)&amp;"")</f>
        <v/>
      </c>
      <c r="S1309" s="181" t="str">
        <f t="shared" ref="S1309:S1340" ca="1" si="171">IF(B1309="","",IF(ISERROR(MATCH($E1309,CL,0)),"Unknown",INDIRECT("'C'!$A$"&amp;MATCH($E1309,CL,0)+1)))</f>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ref="X1309:X1340" si="172">IF(AND(C1309="Smelter not listed",OR(LEN(D1309)=0,LEN(E1309)=0)),1,0)</f>
        <v>0</v>
      </c>
      <c r="AB1309" s="228" t="str">
        <f t="shared" ref="AB1309:AB1340" si="173">B1309&amp;C1309</f>
        <v/>
      </c>
    </row>
    <row r="1310" spans="1:28" s="227" customFormat="1" ht="20.25">
      <c r="A1310" s="181"/>
      <c r="B1310" s="182"/>
      <c r="C1310" s="186"/>
      <c r="D1310" s="230"/>
      <c r="E1310" s="182"/>
      <c r="F1310" s="182"/>
      <c r="G1310" s="182"/>
      <c r="H1310" s="183"/>
      <c r="I1310" s="184"/>
      <c r="J1310" s="184"/>
      <c r="K1310" s="224"/>
      <c r="L1310" s="224"/>
      <c r="M1310" s="224"/>
      <c r="N1310" s="224"/>
      <c r="O1310" s="224"/>
      <c r="P1310" s="185"/>
      <c r="Q1310" s="225"/>
      <c r="R1310" s="182" t="str">
        <f ca="1">IF(ISERROR($V1310),"",OFFSET('Smelter Look-up'!$C$4,$V1310-4,0)&amp;"")</f>
        <v/>
      </c>
      <c r="S1310" s="181" t="str">
        <f t="shared" ca="1" si="171"/>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si="172"/>
        <v>0</v>
      </c>
      <c r="AB1310" s="228" t="str">
        <f t="shared" si="173"/>
        <v/>
      </c>
    </row>
    <row r="1311" spans="1:28" s="227" customFormat="1" ht="20.25">
      <c r="A1311" s="181"/>
      <c r="B1311" s="182"/>
      <c r="C1311" s="186"/>
      <c r="D1311" s="230"/>
      <c r="E1311" s="182"/>
      <c r="F1311" s="182"/>
      <c r="G1311" s="182"/>
      <c r="H1311" s="183"/>
      <c r="I1311" s="184"/>
      <c r="J1311" s="184"/>
      <c r="K1311" s="224"/>
      <c r="L1311" s="224"/>
      <c r="M1311" s="224"/>
      <c r="N1311" s="224"/>
      <c r="O1311" s="224"/>
      <c r="P1311" s="185"/>
      <c r="Q1311" s="225"/>
      <c r="R1311" s="182" t="str">
        <f ca="1">IF(ISERROR($V1311),"",OFFSET('Smelter Look-up'!$C$4,$V1311-4,0)&amp;"")</f>
        <v/>
      </c>
      <c r="S1311" s="181" t="str">
        <f t="shared" ca="1" si="171"/>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si="172"/>
        <v>0</v>
      </c>
      <c r="AB1311" s="228" t="str">
        <f t="shared" si="173"/>
        <v/>
      </c>
    </row>
    <row r="1312" spans="1:28" s="227" customFormat="1" ht="20.25">
      <c r="A1312" s="181"/>
      <c r="B1312" s="182"/>
      <c r="C1312" s="186"/>
      <c r="D1312" s="230"/>
      <c r="E1312" s="182"/>
      <c r="F1312" s="182"/>
      <c r="G1312" s="182"/>
      <c r="H1312" s="183"/>
      <c r="I1312" s="184"/>
      <c r="J1312" s="184"/>
      <c r="K1312" s="224"/>
      <c r="L1312" s="224"/>
      <c r="M1312" s="224"/>
      <c r="N1312" s="224"/>
      <c r="O1312" s="224"/>
      <c r="P1312" s="185"/>
      <c r="Q1312" s="225"/>
      <c r="R1312" s="182" t="str">
        <f ca="1">IF(ISERROR($V1312),"",OFFSET('Smelter Look-up'!$C$4,$V1312-4,0)&amp;"")</f>
        <v/>
      </c>
      <c r="S1312" s="181" t="str">
        <f t="shared" ca="1" si="171"/>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si="172"/>
        <v>0</v>
      </c>
      <c r="AB1312" s="228" t="str">
        <f t="shared" si="173"/>
        <v/>
      </c>
    </row>
    <row r="1313" spans="1:28" s="227" customFormat="1" ht="20.25">
      <c r="A1313" s="181"/>
      <c r="B1313" s="182"/>
      <c r="C1313" s="186"/>
      <c r="D1313" s="230"/>
      <c r="E1313" s="182"/>
      <c r="F1313" s="182"/>
      <c r="G1313" s="182"/>
      <c r="H1313" s="183"/>
      <c r="I1313" s="184"/>
      <c r="J1313" s="184"/>
      <c r="K1313" s="224"/>
      <c r="L1313" s="224"/>
      <c r="M1313" s="224"/>
      <c r="N1313" s="224"/>
      <c r="O1313" s="224"/>
      <c r="P1313" s="185"/>
      <c r="Q1313" s="225"/>
      <c r="R1313" s="182" t="str">
        <f ca="1">IF(ISERROR($V1313),"",OFFSET('Smelter Look-up'!$C$4,$V1313-4,0)&amp;"")</f>
        <v/>
      </c>
      <c r="S1313" s="181" t="str">
        <f t="shared" ca="1" si="171"/>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si="172"/>
        <v>0</v>
      </c>
      <c r="AB1313" s="228" t="str">
        <f t="shared" si="173"/>
        <v/>
      </c>
    </row>
    <row r="1314" spans="1:28" s="227" customFormat="1" ht="20.25">
      <c r="A1314" s="181"/>
      <c r="B1314" s="182"/>
      <c r="C1314" s="186"/>
      <c r="D1314" s="230"/>
      <c r="E1314" s="182"/>
      <c r="F1314" s="182"/>
      <c r="G1314" s="182"/>
      <c r="H1314" s="183"/>
      <c r="I1314" s="184"/>
      <c r="J1314" s="184"/>
      <c r="K1314" s="224"/>
      <c r="L1314" s="224"/>
      <c r="M1314" s="224"/>
      <c r="N1314" s="224"/>
      <c r="O1314" s="224"/>
      <c r="P1314" s="185"/>
      <c r="Q1314" s="225"/>
      <c r="R1314" s="182" t="str">
        <f ca="1">IF(ISERROR($V1314),"",OFFSET('Smelter Look-up'!$C$4,$V1314-4,0)&amp;"")</f>
        <v/>
      </c>
      <c r="S1314" s="181" t="str">
        <f t="shared" ca="1" si="171"/>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si="172"/>
        <v>0</v>
      </c>
      <c r="AB1314" s="228" t="str">
        <f t="shared" si="173"/>
        <v/>
      </c>
    </row>
    <row r="1315" spans="1:28" s="227" customFormat="1" ht="20.25">
      <c r="A1315" s="181"/>
      <c r="B1315" s="182"/>
      <c r="C1315" s="186"/>
      <c r="D1315" s="230"/>
      <c r="E1315" s="182"/>
      <c r="F1315" s="182"/>
      <c r="G1315" s="182"/>
      <c r="H1315" s="183"/>
      <c r="I1315" s="184"/>
      <c r="J1315" s="184"/>
      <c r="K1315" s="224"/>
      <c r="L1315" s="224"/>
      <c r="M1315" s="224"/>
      <c r="N1315" s="224"/>
      <c r="O1315" s="224"/>
      <c r="P1315" s="185"/>
      <c r="Q1315" s="225"/>
      <c r="R1315" s="182" t="str">
        <f ca="1">IF(ISERROR($V1315),"",OFFSET('Smelter Look-up'!$C$4,$V1315-4,0)&amp;"")</f>
        <v/>
      </c>
      <c r="S1315" s="181" t="str">
        <f t="shared" ca="1" si="171"/>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si="172"/>
        <v>0</v>
      </c>
      <c r="AB1315" s="228" t="str">
        <f t="shared" si="173"/>
        <v/>
      </c>
    </row>
    <row r="1316" spans="1:28" s="227" customFormat="1" ht="20.25">
      <c r="A1316" s="181"/>
      <c r="B1316" s="182"/>
      <c r="C1316" s="186"/>
      <c r="D1316" s="230"/>
      <c r="E1316" s="182"/>
      <c r="F1316" s="182"/>
      <c r="G1316" s="182"/>
      <c r="H1316" s="183"/>
      <c r="I1316" s="184"/>
      <c r="J1316" s="184"/>
      <c r="K1316" s="224"/>
      <c r="L1316" s="224"/>
      <c r="M1316" s="224"/>
      <c r="N1316" s="224"/>
      <c r="O1316" s="224"/>
      <c r="P1316" s="185"/>
      <c r="Q1316" s="225"/>
      <c r="R1316" s="182" t="str">
        <f ca="1">IF(ISERROR($V1316),"",OFFSET('Smelter Look-up'!$C$4,$V1316-4,0)&amp;"")</f>
        <v/>
      </c>
      <c r="S1316" s="181" t="str">
        <f t="shared" ca="1" si="171"/>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si="172"/>
        <v>0</v>
      </c>
      <c r="AB1316" s="228" t="str">
        <f t="shared" si="173"/>
        <v/>
      </c>
    </row>
    <row r="1317" spans="1:28" s="227" customFormat="1" ht="20.25">
      <c r="A1317" s="181"/>
      <c r="B1317" s="182"/>
      <c r="C1317" s="186"/>
      <c r="D1317" s="230"/>
      <c r="E1317" s="182"/>
      <c r="F1317" s="182"/>
      <c r="G1317" s="182"/>
      <c r="H1317" s="183"/>
      <c r="I1317" s="184"/>
      <c r="J1317" s="184"/>
      <c r="K1317" s="224"/>
      <c r="L1317" s="224"/>
      <c r="M1317" s="224"/>
      <c r="N1317" s="224"/>
      <c r="O1317" s="224"/>
      <c r="P1317" s="185"/>
      <c r="Q1317" s="225"/>
      <c r="R1317" s="182" t="str">
        <f ca="1">IF(ISERROR($V1317),"",OFFSET('Smelter Look-up'!$C$4,$V1317-4,0)&amp;"")</f>
        <v/>
      </c>
      <c r="S1317" s="181" t="str">
        <f t="shared" ca="1" si="171"/>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si="172"/>
        <v>0</v>
      </c>
      <c r="AB1317" s="228" t="str">
        <f t="shared" si="173"/>
        <v/>
      </c>
    </row>
    <row r="1318" spans="1:28" s="227" customFormat="1" ht="20.25">
      <c r="A1318" s="181"/>
      <c r="B1318" s="182"/>
      <c r="C1318" s="186"/>
      <c r="D1318" s="230"/>
      <c r="E1318" s="182"/>
      <c r="F1318" s="182"/>
      <c r="G1318" s="182"/>
      <c r="H1318" s="183"/>
      <c r="I1318" s="184"/>
      <c r="J1318" s="184"/>
      <c r="K1318" s="224"/>
      <c r="L1318" s="224"/>
      <c r="M1318" s="224"/>
      <c r="N1318" s="224"/>
      <c r="O1318" s="224"/>
      <c r="P1318" s="185"/>
      <c r="Q1318" s="225"/>
      <c r="R1318" s="182" t="str">
        <f ca="1">IF(ISERROR($V1318),"",OFFSET('Smelter Look-up'!$C$4,$V1318-4,0)&amp;"")</f>
        <v/>
      </c>
      <c r="S1318" s="181" t="str">
        <f t="shared" ca="1" si="171"/>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si="172"/>
        <v>0</v>
      </c>
      <c r="AB1318" s="228" t="str">
        <f t="shared" si="173"/>
        <v/>
      </c>
    </row>
    <row r="1319" spans="1:28" s="227" customFormat="1" ht="20.25">
      <c r="A1319" s="181"/>
      <c r="B1319" s="182"/>
      <c r="C1319" s="186"/>
      <c r="D1319" s="230"/>
      <c r="E1319" s="182"/>
      <c r="F1319" s="182"/>
      <c r="G1319" s="182"/>
      <c r="H1319" s="183"/>
      <c r="I1319" s="184"/>
      <c r="J1319" s="184"/>
      <c r="K1319" s="224"/>
      <c r="L1319" s="224"/>
      <c r="M1319" s="224"/>
      <c r="N1319" s="224"/>
      <c r="O1319" s="224"/>
      <c r="P1319" s="185"/>
      <c r="Q1319" s="225"/>
      <c r="R1319" s="182" t="str">
        <f ca="1">IF(ISERROR($V1319),"",OFFSET('Smelter Look-up'!$C$4,$V1319-4,0)&amp;"")</f>
        <v/>
      </c>
      <c r="S1319" s="181" t="str">
        <f t="shared" ca="1" si="171"/>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si="172"/>
        <v>0</v>
      </c>
      <c r="AB1319" s="228" t="str">
        <f t="shared" si="173"/>
        <v/>
      </c>
    </row>
    <row r="1320" spans="1:28" s="227" customFormat="1" ht="20.25">
      <c r="A1320" s="181"/>
      <c r="B1320" s="182"/>
      <c r="C1320" s="186"/>
      <c r="D1320" s="230"/>
      <c r="E1320" s="182"/>
      <c r="F1320" s="182"/>
      <c r="G1320" s="182"/>
      <c r="H1320" s="183"/>
      <c r="I1320" s="184"/>
      <c r="J1320" s="184"/>
      <c r="K1320" s="224"/>
      <c r="L1320" s="224"/>
      <c r="M1320" s="224"/>
      <c r="N1320" s="224"/>
      <c r="O1320" s="224"/>
      <c r="P1320" s="185"/>
      <c r="Q1320" s="225"/>
      <c r="R1320" s="182" t="str">
        <f ca="1">IF(ISERROR($V1320),"",OFFSET('Smelter Look-up'!$C$4,$V1320-4,0)&amp;"")</f>
        <v/>
      </c>
      <c r="S1320" s="181" t="str">
        <f t="shared" ca="1" si="171"/>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si="172"/>
        <v>0</v>
      </c>
      <c r="AB1320" s="228" t="str">
        <f t="shared" si="173"/>
        <v/>
      </c>
    </row>
    <row r="1321" spans="1:28" s="227" customFormat="1" ht="20.25">
      <c r="A1321" s="181"/>
      <c r="B1321" s="182"/>
      <c r="C1321" s="186"/>
      <c r="D1321" s="230"/>
      <c r="E1321" s="182"/>
      <c r="F1321" s="182"/>
      <c r="G1321" s="182"/>
      <c r="H1321" s="183"/>
      <c r="I1321" s="184"/>
      <c r="J1321" s="184"/>
      <c r="K1321" s="224"/>
      <c r="L1321" s="224"/>
      <c r="M1321" s="224"/>
      <c r="N1321" s="224"/>
      <c r="O1321" s="224"/>
      <c r="P1321" s="185"/>
      <c r="Q1321" s="225"/>
      <c r="R1321" s="182" t="str">
        <f ca="1">IF(ISERROR($V1321),"",OFFSET('Smelter Look-up'!$C$4,$V1321-4,0)&amp;"")</f>
        <v/>
      </c>
      <c r="S1321" s="181" t="str">
        <f t="shared" ca="1" si="171"/>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si="172"/>
        <v>0</v>
      </c>
      <c r="AB1321" s="228" t="str">
        <f t="shared" si="173"/>
        <v/>
      </c>
    </row>
    <row r="1322" spans="1:28" s="227" customFormat="1" ht="20.25">
      <c r="A1322" s="181"/>
      <c r="B1322" s="182"/>
      <c r="C1322" s="186"/>
      <c r="D1322" s="230"/>
      <c r="E1322" s="182"/>
      <c r="F1322" s="182"/>
      <c r="G1322" s="182"/>
      <c r="H1322" s="183"/>
      <c r="I1322" s="184"/>
      <c r="J1322" s="184"/>
      <c r="K1322" s="224"/>
      <c r="L1322" s="224"/>
      <c r="M1322" s="224"/>
      <c r="N1322" s="224"/>
      <c r="O1322" s="224"/>
      <c r="P1322" s="185"/>
      <c r="Q1322" s="225"/>
      <c r="R1322" s="182" t="str">
        <f ca="1">IF(ISERROR($V1322),"",OFFSET('Smelter Look-up'!$C$4,$V1322-4,0)&amp;"")</f>
        <v/>
      </c>
      <c r="S1322" s="181" t="str">
        <f t="shared" ca="1" si="171"/>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si="172"/>
        <v>0</v>
      </c>
      <c r="AB1322" s="228" t="str">
        <f t="shared" si="173"/>
        <v/>
      </c>
    </row>
    <row r="1323" spans="1:28" s="227" customFormat="1" ht="20.25">
      <c r="A1323" s="181"/>
      <c r="B1323" s="182"/>
      <c r="C1323" s="186"/>
      <c r="D1323" s="230"/>
      <c r="E1323" s="182"/>
      <c r="F1323" s="182"/>
      <c r="G1323" s="182"/>
      <c r="H1323" s="183"/>
      <c r="I1323" s="184"/>
      <c r="J1323" s="184"/>
      <c r="K1323" s="224"/>
      <c r="L1323" s="224"/>
      <c r="M1323" s="224"/>
      <c r="N1323" s="224"/>
      <c r="O1323" s="224"/>
      <c r="P1323" s="185"/>
      <c r="Q1323" s="225"/>
      <c r="R1323" s="182" t="str">
        <f ca="1">IF(ISERROR($V1323),"",OFFSET('Smelter Look-up'!$C$4,$V1323-4,0)&amp;"")</f>
        <v/>
      </c>
      <c r="S1323" s="181" t="str">
        <f t="shared" ca="1" si="171"/>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si="172"/>
        <v>0</v>
      </c>
      <c r="AB1323" s="228" t="str">
        <f t="shared" si="173"/>
        <v/>
      </c>
    </row>
    <row r="1324" spans="1:28" s="227" customFormat="1" ht="20.25">
      <c r="A1324" s="181"/>
      <c r="B1324" s="182"/>
      <c r="C1324" s="186"/>
      <c r="D1324" s="230"/>
      <c r="E1324" s="182"/>
      <c r="F1324" s="182"/>
      <c r="G1324" s="182"/>
      <c r="H1324" s="183"/>
      <c r="I1324" s="184"/>
      <c r="J1324" s="184"/>
      <c r="K1324" s="224"/>
      <c r="L1324" s="224"/>
      <c r="M1324" s="224"/>
      <c r="N1324" s="224"/>
      <c r="O1324" s="224"/>
      <c r="P1324" s="185"/>
      <c r="Q1324" s="225"/>
      <c r="R1324" s="182" t="str">
        <f ca="1">IF(ISERROR($V1324),"",OFFSET('Smelter Look-up'!$C$4,$V1324-4,0)&amp;"")</f>
        <v/>
      </c>
      <c r="S1324" s="181" t="str">
        <f t="shared" ca="1" si="171"/>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si="172"/>
        <v>0</v>
      </c>
      <c r="AB1324" s="228" t="str">
        <f t="shared" si="173"/>
        <v/>
      </c>
    </row>
    <row r="1325" spans="1:28" s="227" customFormat="1" ht="20.25">
      <c r="A1325" s="181"/>
      <c r="B1325" s="182"/>
      <c r="C1325" s="186"/>
      <c r="D1325" s="230"/>
      <c r="E1325" s="182"/>
      <c r="F1325" s="182"/>
      <c r="G1325" s="182"/>
      <c r="H1325" s="183"/>
      <c r="I1325" s="184"/>
      <c r="J1325" s="184"/>
      <c r="K1325" s="224"/>
      <c r="L1325" s="224"/>
      <c r="M1325" s="224"/>
      <c r="N1325" s="224"/>
      <c r="O1325" s="224"/>
      <c r="P1325" s="185"/>
      <c r="Q1325" s="225"/>
      <c r="R1325" s="182" t="str">
        <f ca="1">IF(ISERROR($V1325),"",OFFSET('Smelter Look-up'!$C$4,$V1325-4,0)&amp;"")</f>
        <v/>
      </c>
      <c r="S1325" s="181" t="str">
        <f t="shared" ca="1" si="171"/>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si="172"/>
        <v>0</v>
      </c>
      <c r="AB1325" s="228" t="str">
        <f t="shared" si="173"/>
        <v/>
      </c>
    </row>
    <row r="1326" spans="1:28" s="227" customFormat="1" ht="20.25">
      <c r="A1326" s="181"/>
      <c r="B1326" s="182"/>
      <c r="C1326" s="186"/>
      <c r="D1326" s="230"/>
      <c r="E1326" s="182"/>
      <c r="F1326" s="182"/>
      <c r="G1326" s="182"/>
      <c r="H1326" s="183"/>
      <c r="I1326" s="184"/>
      <c r="J1326" s="184"/>
      <c r="K1326" s="224"/>
      <c r="L1326" s="224"/>
      <c r="M1326" s="224"/>
      <c r="N1326" s="224"/>
      <c r="O1326" s="224"/>
      <c r="P1326" s="185"/>
      <c r="Q1326" s="225"/>
      <c r="R1326" s="182" t="str">
        <f ca="1">IF(ISERROR($V1326),"",OFFSET('Smelter Look-up'!$C$4,$V1326-4,0)&amp;"")</f>
        <v/>
      </c>
      <c r="S1326" s="181" t="str">
        <f t="shared" ca="1" si="171"/>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si="172"/>
        <v>0</v>
      </c>
      <c r="AB1326" s="228" t="str">
        <f t="shared" si="173"/>
        <v/>
      </c>
    </row>
    <row r="1327" spans="1:28" s="227" customFormat="1" ht="20.25">
      <c r="A1327" s="181"/>
      <c r="B1327" s="182"/>
      <c r="C1327" s="186"/>
      <c r="D1327" s="230"/>
      <c r="E1327" s="182"/>
      <c r="F1327" s="182"/>
      <c r="G1327" s="182"/>
      <c r="H1327" s="183"/>
      <c r="I1327" s="184"/>
      <c r="J1327" s="184"/>
      <c r="K1327" s="224"/>
      <c r="L1327" s="224"/>
      <c r="M1327" s="224"/>
      <c r="N1327" s="224"/>
      <c r="O1327" s="224"/>
      <c r="P1327" s="185"/>
      <c r="Q1327" s="225"/>
      <c r="R1327" s="182" t="str">
        <f ca="1">IF(ISERROR($V1327),"",OFFSET('Smelter Look-up'!$C$4,$V1327-4,0)&amp;"")</f>
        <v/>
      </c>
      <c r="S1327" s="181" t="str">
        <f t="shared" ca="1" si="171"/>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si="172"/>
        <v>0</v>
      </c>
      <c r="AB1327" s="228" t="str">
        <f t="shared" si="173"/>
        <v/>
      </c>
    </row>
    <row r="1328" spans="1:28" s="227" customFormat="1" ht="20.25">
      <c r="A1328" s="181"/>
      <c r="B1328" s="182"/>
      <c r="C1328" s="186"/>
      <c r="D1328" s="230"/>
      <c r="E1328" s="182"/>
      <c r="F1328" s="182"/>
      <c r="G1328" s="182"/>
      <c r="H1328" s="183"/>
      <c r="I1328" s="184"/>
      <c r="J1328" s="184"/>
      <c r="K1328" s="224"/>
      <c r="L1328" s="224"/>
      <c r="M1328" s="224"/>
      <c r="N1328" s="224"/>
      <c r="O1328" s="224"/>
      <c r="P1328" s="185"/>
      <c r="Q1328" s="225"/>
      <c r="R1328" s="182" t="str">
        <f ca="1">IF(ISERROR($V1328),"",OFFSET('Smelter Look-up'!$C$4,$V1328-4,0)&amp;"")</f>
        <v/>
      </c>
      <c r="S1328" s="181" t="str">
        <f t="shared" ca="1" si="171"/>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si="172"/>
        <v>0</v>
      </c>
      <c r="AB1328" s="228" t="str">
        <f t="shared" si="173"/>
        <v/>
      </c>
    </row>
    <row r="1329" spans="1:28" s="227" customFormat="1" ht="20.25">
      <c r="A1329" s="181"/>
      <c r="B1329" s="182"/>
      <c r="C1329" s="186"/>
      <c r="D1329" s="230"/>
      <c r="E1329" s="182"/>
      <c r="F1329" s="182"/>
      <c r="G1329" s="182"/>
      <c r="H1329" s="183"/>
      <c r="I1329" s="184"/>
      <c r="J1329" s="184"/>
      <c r="K1329" s="224"/>
      <c r="L1329" s="224"/>
      <c r="M1329" s="224"/>
      <c r="N1329" s="224"/>
      <c r="O1329" s="224"/>
      <c r="P1329" s="185"/>
      <c r="Q1329" s="225"/>
      <c r="R1329" s="182" t="str">
        <f ca="1">IF(ISERROR($V1329),"",OFFSET('Smelter Look-up'!$C$4,$V1329-4,0)&amp;"")</f>
        <v/>
      </c>
      <c r="S1329" s="181" t="str">
        <f t="shared" ca="1" si="171"/>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si="172"/>
        <v>0</v>
      </c>
      <c r="AB1329" s="228" t="str">
        <f t="shared" si="173"/>
        <v/>
      </c>
    </row>
    <row r="1330" spans="1:28" s="227" customFormat="1" ht="20.25">
      <c r="A1330" s="181"/>
      <c r="B1330" s="182"/>
      <c r="C1330" s="186"/>
      <c r="D1330" s="230"/>
      <c r="E1330" s="182"/>
      <c r="F1330" s="182"/>
      <c r="G1330" s="182"/>
      <c r="H1330" s="183"/>
      <c r="I1330" s="184"/>
      <c r="J1330" s="184"/>
      <c r="K1330" s="224"/>
      <c r="L1330" s="224"/>
      <c r="M1330" s="224"/>
      <c r="N1330" s="224"/>
      <c r="O1330" s="224"/>
      <c r="P1330" s="185"/>
      <c r="Q1330" s="225"/>
      <c r="R1330" s="182" t="str">
        <f ca="1">IF(ISERROR($V1330),"",OFFSET('Smelter Look-up'!$C$4,$V1330-4,0)&amp;"")</f>
        <v/>
      </c>
      <c r="S1330" s="181" t="str">
        <f t="shared" ca="1" si="171"/>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si="172"/>
        <v>0</v>
      </c>
      <c r="AB1330" s="228" t="str">
        <f t="shared" si="173"/>
        <v/>
      </c>
    </row>
    <row r="1331" spans="1:28" s="227" customFormat="1" ht="20.25">
      <c r="A1331" s="181"/>
      <c r="B1331" s="182"/>
      <c r="C1331" s="186"/>
      <c r="D1331" s="230"/>
      <c r="E1331" s="182"/>
      <c r="F1331" s="182"/>
      <c r="G1331" s="182"/>
      <c r="H1331" s="183"/>
      <c r="I1331" s="184"/>
      <c r="J1331" s="184"/>
      <c r="K1331" s="224"/>
      <c r="L1331" s="224"/>
      <c r="M1331" s="224"/>
      <c r="N1331" s="224"/>
      <c r="O1331" s="224"/>
      <c r="P1331" s="185"/>
      <c r="Q1331" s="225"/>
      <c r="R1331" s="182" t="str">
        <f ca="1">IF(ISERROR($V1331),"",OFFSET('Smelter Look-up'!$C$4,$V1331-4,0)&amp;"")</f>
        <v/>
      </c>
      <c r="S1331" s="181" t="str">
        <f t="shared" ca="1" si="171"/>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si="172"/>
        <v>0</v>
      </c>
      <c r="AB1331" s="228" t="str">
        <f t="shared" si="173"/>
        <v/>
      </c>
    </row>
    <row r="1332" spans="1:28" s="227" customFormat="1" ht="20.25">
      <c r="A1332" s="181"/>
      <c r="B1332" s="182"/>
      <c r="C1332" s="186"/>
      <c r="D1332" s="230"/>
      <c r="E1332" s="182"/>
      <c r="F1332" s="182"/>
      <c r="G1332" s="182"/>
      <c r="H1332" s="183"/>
      <c r="I1332" s="184"/>
      <c r="J1332" s="184"/>
      <c r="K1332" s="224"/>
      <c r="L1332" s="224"/>
      <c r="M1332" s="224"/>
      <c r="N1332" s="224"/>
      <c r="O1332" s="224"/>
      <c r="P1332" s="185"/>
      <c r="Q1332" s="225"/>
      <c r="R1332" s="182" t="str">
        <f ca="1">IF(ISERROR($V1332),"",OFFSET('Smelter Look-up'!$C$4,$V1332-4,0)&amp;"")</f>
        <v/>
      </c>
      <c r="S1332" s="181" t="str">
        <f t="shared" ca="1" si="171"/>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si="172"/>
        <v>0</v>
      </c>
      <c r="AB1332" s="228" t="str">
        <f t="shared" si="173"/>
        <v/>
      </c>
    </row>
    <row r="1333" spans="1:28" s="227" customFormat="1" ht="20.25">
      <c r="A1333" s="181"/>
      <c r="B1333" s="182"/>
      <c r="C1333" s="186"/>
      <c r="D1333" s="230"/>
      <c r="E1333" s="182"/>
      <c r="F1333" s="182"/>
      <c r="G1333" s="182"/>
      <c r="H1333" s="183"/>
      <c r="I1333" s="184"/>
      <c r="J1333" s="184"/>
      <c r="K1333" s="224"/>
      <c r="L1333" s="224"/>
      <c r="M1333" s="224"/>
      <c r="N1333" s="224"/>
      <c r="O1333" s="224"/>
      <c r="P1333" s="185"/>
      <c r="Q1333" s="225"/>
      <c r="R1333" s="182" t="str">
        <f ca="1">IF(ISERROR($V1333),"",OFFSET('Smelter Look-up'!$C$4,$V1333-4,0)&amp;"")</f>
        <v/>
      </c>
      <c r="S1333" s="181" t="str">
        <f t="shared" ca="1" si="171"/>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si="172"/>
        <v>0</v>
      </c>
      <c r="AB1333" s="228" t="str">
        <f t="shared" si="173"/>
        <v/>
      </c>
    </row>
    <row r="1334" spans="1:28" s="227" customFormat="1" ht="20.25">
      <c r="A1334" s="181"/>
      <c r="B1334" s="182"/>
      <c r="C1334" s="186"/>
      <c r="D1334" s="230"/>
      <c r="E1334" s="182"/>
      <c r="F1334" s="182"/>
      <c r="G1334" s="182"/>
      <c r="H1334" s="183"/>
      <c r="I1334" s="184"/>
      <c r="J1334" s="184"/>
      <c r="K1334" s="224"/>
      <c r="L1334" s="224"/>
      <c r="M1334" s="224"/>
      <c r="N1334" s="224"/>
      <c r="O1334" s="224"/>
      <c r="P1334" s="185"/>
      <c r="Q1334" s="225"/>
      <c r="R1334" s="182" t="str">
        <f ca="1">IF(ISERROR($V1334),"",OFFSET('Smelter Look-up'!$C$4,$V1334-4,0)&amp;"")</f>
        <v/>
      </c>
      <c r="S1334" s="181" t="str">
        <f t="shared" ca="1" si="171"/>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si="172"/>
        <v>0</v>
      </c>
      <c r="AB1334" s="228" t="str">
        <f t="shared" si="173"/>
        <v/>
      </c>
    </row>
    <row r="1335" spans="1:28" s="227" customFormat="1" ht="20.25">
      <c r="A1335" s="181"/>
      <c r="B1335" s="182"/>
      <c r="C1335" s="186"/>
      <c r="D1335" s="230"/>
      <c r="E1335" s="182"/>
      <c r="F1335" s="182"/>
      <c r="G1335" s="182"/>
      <c r="H1335" s="183"/>
      <c r="I1335" s="184"/>
      <c r="J1335" s="184"/>
      <c r="K1335" s="224"/>
      <c r="L1335" s="224"/>
      <c r="M1335" s="224"/>
      <c r="N1335" s="224"/>
      <c r="O1335" s="224"/>
      <c r="P1335" s="185"/>
      <c r="Q1335" s="225"/>
      <c r="R1335" s="182" t="str">
        <f ca="1">IF(ISERROR($V1335),"",OFFSET('Smelter Look-up'!$C$4,$V1335-4,0)&amp;"")</f>
        <v/>
      </c>
      <c r="S1335" s="181" t="str">
        <f t="shared" ca="1" si="171"/>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si="172"/>
        <v>0</v>
      </c>
      <c r="AB1335" s="228" t="str">
        <f t="shared" si="173"/>
        <v/>
      </c>
    </row>
    <row r="1336" spans="1:28" s="227" customFormat="1" ht="20.25">
      <c r="A1336" s="181"/>
      <c r="B1336" s="182"/>
      <c r="C1336" s="186"/>
      <c r="D1336" s="230"/>
      <c r="E1336" s="182"/>
      <c r="F1336" s="182"/>
      <c r="G1336" s="182"/>
      <c r="H1336" s="183"/>
      <c r="I1336" s="184"/>
      <c r="J1336" s="184"/>
      <c r="K1336" s="224"/>
      <c r="L1336" s="224"/>
      <c r="M1336" s="224"/>
      <c r="N1336" s="224"/>
      <c r="O1336" s="224"/>
      <c r="P1336" s="185"/>
      <c r="Q1336" s="225"/>
      <c r="R1336" s="182" t="str">
        <f ca="1">IF(ISERROR($V1336),"",OFFSET('Smelter Look-up'!$C$4,$V1336-4,0)&amp;"")</f>
        <v/>
      </c>
      <c r="S1336" s="181" t="str">
        <f t="shared" ca="1" si="171"/>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si="172"/>
        <v>0</v>
      </c>
      <c r="AB1336" s="228" t="str">
        <f t="shared" si="173"/>
        <v/>
      </c>
    </row>
    <row r="1337" spans="1:28" s="227" customFormat="1" ht="20.25">
      <c r="A1337" s="181"/>
      <c r="B1337" s="182"/>
      <c r="C1337" s="186"/>
      <c r="D1337" s="230"/>
      <c r="E1337" s="182"/>
      <c r="F1337" s="182"/>
      <c r="G1337" s="182"/>
      <c r="H1337" s="183"/>
      <c r="I1337" s="184"/>
      <c r="J1337" s="184"/>
      <c r="K1337" s="224"/>
      <c r="L1337" s="224"/>
      <c r="M1337" s="224"/>
      <c r="N1337" s="224"/>
      <c r="O1337" s="224"/>
      <c r="P1337" s="185"/>
      <c r="Q1337" s="225"/>
      <c r="R1337" s="182" t="str">
        <f ca="1">IF(ISERROR($V1337),"",OFFSET('Smelter Look-up'!$C$4,$V1337-4,0)&amp;"")</f>
        <v/>
      </c>
      <c r="S1337" s="181" t="str">
        <f t="shared" ca="1" si="171"/>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si="172"/>
        <v>0</v>
      </c>
      <c r="AB1337" s="228" t="str">
        <f t="shared" si="173"/>
        <v/>
      </c>
    </row>
    <row r="1338" spans="1:28" s="227" customFormat="1" ht="20.25">
      <c r="A1338" s="181"/>
      <c r="B1338" s="182"/>
      <c r="C1338" s="186"/>
      <c r="D1338" s="230"/>
      <c r="E1338" s="182"/>
      <c r="F1338" s="182"/>
      <c r="G1338" s="182"/>
      <c r="H1338" s="183"/>
      <c r="I1338" s="184"/>
      <c r="J1338" s="184"/>
      <c r="K1338" s="224"/>
      <c r="L1338" s="224"/>
      <c r="M1338" s="224"/>
      <c r="N1338" s="224"/>
      <c r="O1338" s="224"/>
      <c r="P1338" s="185"/>
      <c r="Q1338" s="225"/>
      <c r="R1338" s="182" t="str">
        <f ca="1">IF(ISERROR($V1338),"",OFFSET('Smelter Look-up'!$C$4,$V1338-4,0)&amp;"")</f>
        <v/>
      </c>
      <c r="S1338" s="181" t="str">
        <f t="shared" ca="1" si="171"/>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si="172"/>
        <v>0</v>
      </c>
      <c r="AB1338" s="228" t="str">
        <f t="shared" si="173"/>
        <v/>
      </c>
    </row>
    <row r="1339" spans="1:28" s="227" customFormat="1" ht="20.25">
      <c r="A1339" s="181"/>
      <c r="B1339" s="182"/>
      <c r="C1339" s="186"/>
      <c r="D1339" s="230"/>
      <c r="E1339" s="182"/>
      <c r="F1339" s="182"/>
      <c r="G1339" s="182"/>
      <c r="H1339" s="183"/>
      <c r="I1339" s="184"/>
      <c r="J1339" s="184"/>
      <c r="K1339" s="224"/>
      <c r="L1339" s="224"/>
      <c r="M1339" s="224"/>
      <c r="N1339" s="224"/>
      <c r="O1339" s="224"/>
      <c r="P1339" s="185"/>
      <c r="Q1339" s="225"/>
      <c r="R1339" s="182" t="str">
        <f ca="1">IF(ISERROR($V1339),"",OFFSET('Smelter Look-up'!$C$4,$V1339-4,0)&amp;"")</f>
        <v/>
      </c>
      <c r="S1339" s="181" t="str">
        <f t="shared" ca="1" si="171"/>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si="172"/>
        <v>0</v>
      </c>
      <c r="AB1339" s="228" t="str">
        <f t="shared" si="173"/>
        <v/>
      </c>
    </row>
    <row r="1340" spans="1:28" s="227" customFormat="1" ht="20.25">
      <c r="A1340" s="181"/>
      <c r="B1340" s="182"/>
      <c r="C1340" s="186"/>
      <c r="D1340" s="230"/>
      <c r="E1340" s="182"/>
      <c r="F1340" s="182"/>
      <c r="G1340" s="182"/>
      <c r="H1340" s="183"/>
      <c r="I1340" s="184"/>
      <c r="J1340" s="184"/>
      <c r="K1340" s="224"/>
      <c r="L1340" s="224"/>
      <c r="M1340" s="224"/>
      <c r="N1340" s="224"/>
      <c r="O1340" s="224"/>
      <c r="P1340" s="185"/>
      <c r="Q1340" s="225"/>
      <c r="R1340" s="182" t="str">
        <f ca="1">IF(ISERROR($V1340),"",OFFSET('Smelter Look-up'!$C$4,$V1340-4,0)&amp;"")</f>
        <v/>
      </c>
      <c r="S1340" s="181" t="str">
        <f t="shared" ca="1" si="171"/>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si="172"/>
        <v>0</v>
      </c>
      <c r="AB1340" s="228" t="str">
        <f t="shared" si="173"/>
        <v/>
      </c>
    </row>
    <row r="1341" spans="1:28" s="227" customFormat="1" ht="20.25">
      <c r="A1341" s="181"/>
      <c r="B1341" s="182"/>
      <c r="C1341" s="186"/>
      <c r="D1341" s="230"/>
      <c r="E1341" s="182"/>
      <c r="F1341" s="182"/>
      <c r="G1341" s="182"/>
      <c r="H1341" s="183"/>
      <c r="I1341" s="184"/>
      <c r="J1341" s="184"/>
      <c r="K1341" s="224"/>
      <c r="L1341" s="224"/>
      <c r="M1341" s="224"/>
      <c r="N1341" s="224"/>
      <c r="O1341" s="224"/>
      <c r="P1341" s="185"/>
      <c r="Q1341" s="225"/>
      <c r="R1341" s="182" t="str">
        <f ca="1">IF(ISERROR($V1341),"",OFFSET('Smelter Look-up'!$C$4,$V1341-4,0)&amp;"")</f>
        <v/>
      </c>
      <c r="S1341" s="181" t="str">
        <f t="shared" ref="S1341:S1371" ca="1" si="174">IF(B1341="","",IF(ISERROR(MATCH($E1341,CL,0)),"Unknown",INDIRECT("'C'!$A$"&amp;MATCH($E1341,CL,0)+1)))</f>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ref="X1341:X1371" si="175">IF(AND(C1341="Smelter not listed",OR(LEN(D1341)=0,LEN(E1341)=0)),1,0)</f>
        <v>0</v>
      </c>
      <c r="AB1341" s="228" t="str">
        <f t="shared" ref="AB1341:AB1371" si="176">B1341&amp;C1341</f>
        <v/>
      </c>
    </row>
    <row r="1342" spans="1:28" s="227" customFormat="1" ht="20.25">
      <c r="A1342" s="181"/>
      <c r="B1342" s="182"/>
      <c r="C1342" s="186"/>
      <c r="D1342" s="230"/>
      <c r="E1342" s="182"/>
      <c r="F1342" s="182"/>
      <c r="G1342" s="182"/>
      <c r="H1342" s="183"/>
      <c r="I1342" s="184"/>
      <c r="J1342" s="184"/>
      <c r="K1342" s="224"/>
      <c r="L1342" s="224"/>
      <c r="M1342" s="224"/>
      <c r="N1342" s="224"/>
      <c r="O1342" s="224"/>
      <c r="P1342" s="185"/>
      <c r="Q1342" s="225"/>
      <c r="R1342" s="182" t="str">
        <f ca="1">IF(ISERROR($V1342),"",OFFSET('Smelter Look-up'!$C$4,$V1342-4,0)&amp;"")</f>
        <v/>
      </c>
      <c r="S1342" s="181" t="str">
        <f t="shared" ca="1" si="174"/>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si="175"/>
        <v>0</v>
      </c>
      <c r="AB1342" s="228" t="str">
        <f t="shared" si="176"/>
        <v/>
      </c>
    </row>
    <row r="1343" spans="1:28" s="227" customFormat="1" ht="20.25">
      <c r="A1343" s="181"/>
      <c r="B1343" s="182"/>
      <c r="C1343" s="186"/>
      <c r="D1343" s="230"/>
      <c r="E1343" s="182"/>
      <c r="F1343" s="182"/>
      <c r="G1343" s="182"/>
      <c r="H1343" s="183"/>
      <c r="I1343" s="184"/>
      <c r="J1343" s="184"/>
      <c r="K1343" s="224"/>
      <c r="L1343" s="224"/>
      <c r="M1343" s="224"/>
      <c r="N1343" s="224"/>
      <c r="O1343" s="224"/>
      <c r="P1343" s="185"/>
      <c r="Q1343" s="225"/>
      <c r="R1343" s="182" t="str">
        <f ca="1">IF(ISERROR($V1343),"",OFFSET('Smelter Look-up'!$C$4,$V1343-4,0)&amp;"")</f>
        <v/>
      </c>
      <c r="S1343" s="181" t="str">
        <f t="shared" ca="1" si="174"/>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si="175"/>
        <v>0</v>
      </c>
      <c r="AB1343" s="228" t="str">
        <f t="shared" si="176"/>
        <v/>
      </c>
    </row>
    <row r="1344" spans="1:28" s="227" customFormat="1" ht="20.25">
      <c r="A1344" s="181"/>
      <c r="B1344" s="182"/>
      <c r="C1344" s="186"/>
      <c r="D1344" s="230"/>
      <c r="E1344" s="182"/>
      <c r="F1344" s="182"/>
      <c r="G1344" s="182"/>
      <c r="H1344" s="183"/>
      <c r="I1344" s="184"/>
      <c r="J1344" s="184"/>
      <c r="K1344" s="224"/>
      <c r="L1344" s="224"/>
      <c r="M1344" s="224"/>
      <c r="N1344" s="224"/>
      <c r="O1344" s="224"/>
      <c r="P1344" s="185"/>
      <c r="Q1344" s="225"/>
      <c r="R1344" s="182" t="str">
        <f ca="1">IF(ISERROR($V1344),"",OFFSET('Smelter Look-up'!$C$4,$V1344-4,0)&amp;"")</f>
        <v/>
      </c>
      <c r="S1344" s="181" t="str">
        <f t="shared" ca="1" si="174"/>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si="175"/>
        <v>0</v>
      </c>
      <c r="AB1344" s="228" t="str">
        <f t="shared" si="176"/>
        <v/>
      </c>
    </row>
    <row r="1345" spans="1:28" s="227" customFormat="1" ht="20.25">
      <c r="A1345" s="181"/>
      <c r="B1345" s="182"/>
      <c r="C1345" s="186"/>
      <c r="D1345" s="230"/>
      <c r="E1345" s="182"/>
      <c r="F1345" s="182"/>
      <c r="G1345" s="182"/>
      <c r="H1345" s="183"/>
      <c r="I1345" s="184"/>
      <c r="J1345" s="184"/>
      <c r="K1345" s="224"/>
      <c r="L1345" s="224"/>
      <c r="M1345" s="224"/>
      <c r="N1345" s="224"/>
      <c r="O1345" s="224"/>
      <c r="P1345" s="185"/>
      <c r="Q1345" s="225"/>
      <c r="R1345" s="182" t="str">
        <f ca="1">IF(ISERROR($V1345),"",OFFSET('Smelter Look-up'!$C$4,$V1345-4,0)&amp;"")</f>
        <v/>
      </c>
      <c r="S1345" s="181" t="str">
        <f t="shared" ca="1" si="174"/>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si="175"/>
        <v>0</v>
      </c>
      <c r="AB1345" s="228" t="str">
        <f t="shared" si="176"/>
        <v/>
      </c>
    </row>
    <row r="1346" spans="1:28" s="227" customFormat="1" ht="20.25">
      <c r="A1346" s="181"/>
      <c r="B1346" s="182"/>
      <c r="C1346" s="186"/>
      <c r="D1346" s="230"/>
      <c r="E1346" s="182"/>
      <c r="F1346" s="182"/>
      <c r="G1346" s="182"/>
      <c r="H1346" s="183"/>
      <c r="I1346" s="184"/>
      <c r="J1346" s="184"/>
      <c r="K1346" s="224"/>
      <c r="L1346" s="224"/>
      <c r="M1346" s="224"/>
      <c r="N1346" s="224"/>
      <c r="O1346" s="224"/>
      <c r="P1346" s="185"/>
      <c r="Q1346" s="225"/>
      <c r="R1346" s="182" t="str">
        <f ca="1">IF(ISERROR($V1346),"",OFFSET('Smelter Look-up'!$C$4,$V1346-4,0)&amp;"")</f>
        <v/>
      </c>
      <c r="S1346" s="181" t="str">
        <f t="shared" ca="1" si="174"/>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si="175"/>
        <v>0</v>
      </c>
      <c r="AB1346" s="228" t="str">
        <f t="shared" si="176"/>
        <v/>
      </c>
    </row>
    <row r="1347" spans="1:28" s="227" customFormat="1" ht="20.25">
      <c r="A1347" s="181"/>
      <c r="B1347" s="182"/>
      <c r="C1347" s="186"/>
      <c r="D1347" s="230"/>
      <c r="E1347" s="182"/>
      <c r="F1347" s="182"/>
      <c r="G1347" s="182"/>
      <c r="H1347" s="183"/>
      <c r="I1347" s="184"/>
      <c r="J1347" s="184"/>
      <c r="K1347" s="224"/>
      <c r="L1347" s="224"/>
      <c r="M1347" s="224"/>
      <c r="N1347" s="224"/>
      <c r="O1347" s="224"/>
      <c r="P1347" s="185"/>
      <c r="Q1347" s="225"/>
      <c r="R1347" s="182" t="str">
        <f ca="1">IF(ISERROR($V1347),"",OFFSET('Smelter Look-up'!$C$4,$V1347-4,0)&amp;"")</f>
        <v/>
      </c>
      <c r="S1347" s="181" t="str">
        <f t="shared" ca="1" si="174"/>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si="175"/>
        <v>0</v>
      </c>
      <c r="AB1347" s="228" t="str">
        <f t="shared" si="176"/>
        <v/>
      </c>
    </row>
    <row r="1348" spans="1:28" s="227" customFormat="1" ht="20.25">
      <c r="A1348" s="181"/>
      <c r="B1348" s="182"/>
      <c r="C1348" s="186"/>
      <c r="D1348" s="230"/>
      <c r="E1348" s="182"/>
      <c r="F1348" s="182"/>
      <c r="G1348" s="182"/>
      <c r="H1348" s="183"/>
      <c r="I1348" s="184"/>
      <c r="J1348" s="184"/>
      <c r="K1348" s="224"/>
      <c r="L1348" s="224"/>
      <c r="M1348" s="224"/>
      <c r="N1348" s="224"/>
      <c r="O1348" s="224"/>
      <c r="P1348" s="185"/>
      <c r="Q1348" s="225"/>
      <c r="R1348" s="182" t="str">
        <f ca="1">IF(ISERROR($V1348),"",OFFSET('Smelter Look-up'!$C$4,$V1348-4,0)&amp;"")</f>
        <v/>
      </c>
      <c r="S1348" s="181" t="str">
        <f t="shared" ca="1" si="174"/>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si="175"/>
        <v>0</v>
      </c>
      <c r="AB1348" s="228" t="str">
        <f t="shared" si="176"/>
        <v/>
      </c>
    </row>
    <row r="1349" spans="1:28" s="227" customFormat="1" ht="20.25">
      <c r="A1349" s="181"/>
      <c r="B1349" s="182"/>
      <c r="C1349" s="186"/>
      <c r="D1349" s="230"/>
      <c r="E1349" s="182"/>
      <c r="F1349" s="182"/>
      <c r="G1349" s="182"/>
      <c r="H1349" s="183"/>
      <c r="I1349" s="184"/>
      <c r="J1349" s="184"/>
      <c r="K1349" s="224"/>
      <c r="L1349" s="224"/>
      <c r="M1349" s="224"/>
      <c r="N1349" s="224"/>
      <c r="O1349" s="224"/>
      <c r="P1349" s="185"/>
      <c r="Q1349" s="225"/>
      <c r="R1349" s="182" t="str">
        <f ca="1">IF(ISERROR($V1349),"",OFFSET('Smelter Look-up'!$C$4,$V1349-4,0)&amp;"")</f>
        <v/>
      </c>
      <c r="S1349" s="181" t="str">
        <f t="shared" ca="1" si="174"/>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si="175"/>
        <v>0</v>
      </c>
      <c r="AB1349" s="228" t="str">
        <f t="shared" si="176"/>
        <v/>
      </c>
    </row>
    <row r="1350" spans="1:28" s="227" customFormat="1" ht="20.25">
      <c r="A1350" s="181"/>
      <c r="B1350" s="182"/>
      <c r="C1350" s="186"/>
      <c r="D1350" s="230"/>
      <c r="E1350" s="182"/>
      <c r="F1350" s="182"/>
      <c r="G1350" s="182"/>
      <c r="H1350" s="183"/>
      <c r="I1350" s="184"/>
      <c r="J1350" s="184"/>
      <c r="K1350" s="224"/>
      <c r="L1350" s="224"/>
      <c r="M1350" s="224"/>
      <c r="N1350" s="224"/>
      <c r="O1350" s="224"/>
      <c r="P1350" s="185"/>
      <c r="Q1350" s="225"/>
      <c r="R1350" s="182" t="str">
        <f ca="1">IF(ISERROR($V1350),"",OFFSET('Smelter Look-up'!$C$4,$V1350-4,0)&amp;"")</f>
        <v/>
      </c>
      <c r="S1350" s="181" t="str">
        <f t="shared" ca="1" si="174"/>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si="175"/>
        <v>0</v>
      </c>
      <c r="AB1350" s="228" t="str">
        <f t="shared" si="176"/>
        <v/>
      </c>
    </row>
    <row r="1351" spans="1:28" s="227" customFormat="1" ht="20.25">
      <c r="A1351" s="181"/>
      <c r="B1351" s="182"/>
      <c r="C1351" s="186"/>
      <c r="D1351" s="230"/>
      <c r="E1351" s="182"/>
      <c r="F1351" s="182"/>
      <c r="G1351" s="182"/>
      <c r="H1351" s="183"/>
      <c r="I1351" s="184"/>
      <c r="J1351" s="184"/>
      <c r="K1351" s="224"/>
      <c r="L1351" s="224"/>
      <c r="M1351" s="224"/>
      <c r="N1351" s="224"/>
      <c r="O1351" s="224"/>
      <c r="P1351" s="185"/>
      <c r="Q1351" s="225"/>
      <c r="R1351" s="182" t="str">
        <f ca="1">IF(ISERROR($V1351),"",OFFSET('Smelter Look-up'!$C$4,$V1351-4,0)&amp;"")</f>
        <v/>
      </c>
      <c r="S1351" s="181" t="str">
        <f t="shared" ca="1" si="174"/>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si="175"/>
        <v>0</v>
      </c>
      <c r="AB1351" s="228" t="str">
        <f t="shared" si="176"/>
        <v/>
      </c>
    </row>
    <row r="1352" spans="1:28" s="227" customFormat="1" ht="20.25">
      <c r="A1352" s="181"/>
      <c r="B1352" s="182"/>
      <c r="C1352" s="186"/>
      <c r="D1352" s="230"/>
      <c r="E1352" s="182"/>
      <c r="F1352" s="182"/>
      <c r="G1352" s="182"/>
      <c r="H1352" s="183"/>
      <c r="I1352" s="184"/>
      <c r="J1352" s="184"/>
      <c r="K1352" s="224"/>
      <c r="L1352" s="224"/>
      <c r="M1352" s="224"/>
      <c r="N1352" s="224"/>
      <c r="O1352" s="224"/>
      <c r="P1352" s="185"/>
      <c r="Q1352" s="225"/>
      <c r="R1352" s="182" t="str">
        <f ca="1">IF(ISERROR($V1352),"",OFFSET('Smelter Look-up'!$C$4,$V1352-4,0)&amp;"")</f>
        <v/>
      </c>
      <c r="S1352" s="181" t="str">
        <f t="shared" ca="1" si="174"/>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si="175"/>
        <v>0</v>
      </c>
      <c r="AB1352" s="228" t="str">
        <f t="shared" si="176"/>
        <v/>
      </c>
    </row>
    <row r="1353" spans="1:28" s="227" customFormat="1" ht="20.25">
      <c r="A1353" s="181"/>
      <c r="B1353" s="182"/>
      <c r="C1353" s="186"/>
      <c r="D1353" s="230"/>
      <c r="E1353" s="182"/>
      <c r="F1353" s="182"/>
      <c r="G1353" s="182"/>
      <c r="H1353" s="183"/>
      <c r="I1353" s="184"/>
      <c r="J1353" s="184"/>
      <c r="K1353" s="224"/>
      <c r="L1353" s="224"/>
      <c r="M1353" s="224"/>
      <c r="N1353" s="224"/>
      <c r="O1353" s="224"/>
      <c r="P1353" s="185"/>
      <c r="Q1353" s="225"/>
      <c r="R1353" s="182" t="str">
        <f ca="1">IF(ISERROR($V1353),"",OFFSET('Smelter Look-up'!$C$4,$V1353-4,0)&amp;"")</f>
        <v/>
      </c>
      <c r="S1353" s="181" t="str">
        <f t="shared" ca="1" si="174"/>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si="175"/>
        <v>0</v>
      </c>
      <c r="AB1353" s="228" t="str">
        <f t="shared" si="176"/>
        <v/>
      </c>
    </row>
    <row r="1354" spans="1:28" s="227" customFormat="1" ht="20.25">
      <c r="A1354" s="181"/>
      <c r="B1354" s="182"/>
      <c r="C1354" s="186"/>
      <c r="D1354" s="230"/>
      <c r="E1354" s="182"/>
      <c r="F1354" s="182"/>
      <c r="G1354" s="182"/>
      <c r="H1354" s="183"/>
      <c r="I1354" s="184"/>
      <c r="J1354" s="184"/>
      <c r="K1354" s="224"/>
      <c r="L1354" s="224"/>
      <c r="M1354" s="224"/>
      <c r="N1354" s="224"/>
      <c r="O1354" s="224"/>
      <c r="P1354" s="185"/>
      <c r="Q1354" s="225"/>
      <c r="R1354" s="182" t="str">
        <f ca="1">IF(ISERROR($V1354),"",OFFSET('Smelter Look-up'!$C$4,$V1354-4,0)&amp;"")</f>
        <v/>
      </c>
      <c r="S1354" s="181" t="str">
        <f t="shared" ca="1" si="174"/>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si="175"/>
        <v>0</v>
      </c>
      <c r="AB1354" s="228" t="str">
        <f t="shared" si="176"/>
        <v/>
      </c>
    </row>
    <row r="1355" spans="1:28" s="227" customFormat="1" ht="20.25">
      <c r="A1355" s="181"/>
      <c r="B1355" s="182"/>
      <c r="C1355" s="186"/>
      <c r="D1355" s="230"/>
      <c r="E1355" s="182"/>
      <c r="F1355" s="182"/>
      <c r="G1355" s="182"/>
      <c r="H1355" s="183"/>
      <c r="I1355" s="184"/>
      <c r="J1355" s="184"/>
      <c r="K1355" s="224"/>
      <c r="L1355" s="224"/>
      <c r="M1355" s="224"/>
      <c r="N1355" s="224"/>
      <c r="O1355" s="224"/>
      <c r="P1355" s="185"/>
      <c r="Q1355" s="225"/>
      <c r="R1355" s="182" t="str">
        <f ca="1">IF(ISERROR($V1355),"",OFFSET('Smelter Look-up'!$C$4,$V1355-4,0)&amp;"")</f>
        <v/>
      </c>
      <c r="S1355" s="181" t="str">
        <f t="shared" ca="1" si="174"/>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si="175"/>
        <v>0</v>
      </c>
      <c r="AB1355" s="228" t="str">
        <f t="shared" si="176"/>
        <v/>
      </c>
    </row>
    <row r="1356" spans="1:28" s="227" customFormat="1" ht="20.25">
      <c r="A1356" s="181"/>
      <c r="B1356" s="182"/>
      <c r="C1356" s="186"/>
      <c r="D1356" s="230"/>
      <c r="E1356" s="182"/>
      <c r="F1356" s="182"/>
      <c r="G1356" s="182"/>
      <c r="H1356" s="183"/>
      <c r="I1356" s="184"/>
      <c r="J1356" s="184"/>
      <c r="K1356" s="224"/>
      <c r="L1356" s="224"/>
      <c r="M1356" s="224"/>
      <c r="N1356" s="224"/>
      <c r="O1356" s="224"/>
      <c r="P1356" s="185"/>
      <c r="Q1356" s="225"/>
      <c r="R1356" s="182" t="str">
        <f ca="1">IF(ISERROR($V1356),"",OFFSET('Smelter Look-up'!$C$4,$V1356-4,0)&amp;"")</f>
        <v/>
      </c>
      <c r="S1356" s="181" t="str">
        <f t="shared" ca="1" si="174"/>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si="175"/>
        <v>0</v>
      </c>
      <c r="AB1356" s="228" t="str">
        <f t="shared" si="176"/>
        <v/>
      </c>
    </row>
    <row r="1357" spans="1:28" s="227" customFormat="1" ht="20.25">
      <c r="A1357" s="181"/>
      <c r="B1357" s="182"/>
      <c r="C1357" s="186"/>
      <c r="D1357" s="230"/>
      <c r="E1357" s="182"/>
      <c r="F1357" s="182"/>
      <c r="G1357" s="182"/>
      <c r="H1357" s="183"/>
      <c r="I1357" s="184"/>
      <c r="J1357" s="184"/>
      <c r="K1357" s="224"/>
      <c r="L1357" s="224"/>
      <c r="M1357" s="224"/>
      <c r="N1357" s="224"/>
      <c r="O1357" s="224"/>
      <c r="P1357" s="185"/>
      <c r="Q1357" s="225"/>
      <c r="R1357" s="182" t="str">
        <f ca="1">IF(ISERROR($V1357),"",OFFSET('Smelter Look-up'!$C$4,$V1357-4,0)&amp;"")</f>
        <v/>
      </c>
      <c r="S1357" s="181" t="str">
        <f t="shared" ca="1" si="174"/>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si="175"/>
        <v>0</v>
      </c>
      <c r="AB1357" s="228" t="str">
        <f t="shared" si="176"/>
        <v/>
      </c>
    </row>
    <row r="1358" spans="1:28" s="227" customFormat="1" ht="20.25">
      <c r="A1358" s="181"/>
      <c r="B1358" s="182"/>
      <c r="C1358" s="186"/>
      <c r="D1358" s="230"/>
      <c r="E1358" s="182"/>
      <c r="F1358" s="182"/>
      <c r="G1358" s="182"/>
      <c r="H1358" s="183"/>
      <c r="I1358" s="184"/>
      <c r="J1358" s="184"/>
      <c r="K1358" s="224"/>
      <c r="L1358" s="224"/>
      <c r="M1358" s="224"/>
      <c r="N1358" s="224"/>
      <c r="O1358" s="224"/>
      <c r="P1358" s="185"/>
      <c r="Q1358" s="225"/>
      <c r="R1358" s="182" t="str">
        <f ca="1">IF(ISERROR($V1358),"",OFFSET('Smelter Look-up'!$C$4,$V1358-4,0)&amp;"")</f>
        <v/>
      </c>
      <c r="S1358" s="181" t="str">
        <f t="shared" ca="1" si="174"/>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si="175"/>
        <v>0</v>
      </c>
      <c r="AB1358" s="228" t="str">
        <f t="shared" si="176"/>
        <v/>
      </c>
    </row>
    <row r="1359" spans="1:28" s="227" customFormat="1" ht="20.25">
      <c r="A1359" s="181"/>
      <c r="B1359" s="182"/>
      <c r="C1359" s="186"/>
      <c r="D1359" s="230"/>
      <c r="E1359" s="182"/>
      <c r="F1359" s="182"/>
      <c r="G1359" s="182"/>
      <c r="H1359" s="183"/>
      <c r="I1359" s="184"/>
      <c r="J1359" s="184"/>
      <c r="K1359" s="224"/>
      <c r="L1359" s="224"/>
      <c r="M1359" s="224"/>
      <c r="N1359" s="224"/>
      <c r="O1359" s="224"/>
      <c r="P1359" s="185"/>
      <c r="Q1359" s="225"/>
      <c r="R1359" s="182" t="str">
        <f ca="1">IF(ISERROR($V1359),"",OFFSET('Smelter Look-up'!$C$4,$V1359-4,0)&amp;"")</f>
        <v/>
      </c>
      <c r="S1359" s="181" t="str">
        <f t="shared" ca="1" si="174"/>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si="175"/>
        <v>0</v>
      </c>
      <c r="AB1359" s="228" t="str">
        <f t="shared" si="176"/>
        <v/>
      </c>
    </row>
    <row r="1360" spans="1:28" s="227" customFormat="1" ht="20.25">
      <c r="A1360" s="181"/>
      <c r="B1360" s="182"/>
      <c r="C1360" s="186"/>
      <c r="D1360" s="230"/>
      <c r="E1360" s="182"/>
      <c r="F1360" s="182"/>
      <c r="G1360" s="182"/>
      <c r="H1360" s="183"/>
      <c r="I1360" s="184"/>
      <c r="J1360" s="184"/>
      <c r="K1360" s="224"/>
      <c r="L1360" s="224"/>
      <c r="M1360" s="224"/>
      <c r="N1360" s="224"/>
      <c r="O1360" s="224"/>
      <c r="P1360" s="185"/>
      <c r="Q1360" s="225"/>
      <c r="R1360" s="182" t="str">
        <f ca="1">IF(ISERROR($V1360),"",OFFSET('Smelter Look-up'!$C$4,$V1360-4,0)&amp;"")</f>
        <v/>
      </c>
      <c r="S1360" s="181" t="str">
        <f t="shared" ca="1" si="174"/>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si="175"/>
        <v>0</v>
      </c>
      <c r="AB1360" s="228" t="str">
        <f t="shared" si="176"/>
        <v/>
      </c>
    </row>
    <row r="1361" spans="1:28" s="227" customFormat="1" ht="20.25">
      <c r="A1361" s="181"/>
      <c r="B1361" s="182"/>
      <c r="C1361" s="186"/>
      <c r="D1361" s="230"/>
      <c r="E1361" s="182"/>
      <c r="F1361" s="182"/>
      <c r="G1361" s="182"/>
      <c r="H1361" s="183"/>
      <c r="I1361" s="184"/>
      <c r="J1361" s="184"/>
      <c r="K1361" s="224"/>
      <c r="L1361" s="224"/>
      <c r="M1361" s="224"/>
      <c r="N1361" s="224"/>
      <c r="O1361" s="224"/>
      <c r="P1361" s="185"/>
      <c r="Q1361" s="225"/>
      <c r="R1361" s="182" t="str">
        <f ca="1">IF(ISERROR($V1361),"",OFFSET('Smelter Look-up'!$C$4,$V1361-4,0)&amp;"")</f>
        <v/>
      </c>
      <c r="S1361" s="181" t="str">
        <f t="shared" ca="1" si="174"/>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si="175"/>
        <v>0</v>
      </c>
      <c r="AB1361" s="228" t="str">
        <f t="shared" si="176"/>
        <v/>
      </c>
    </row>
    <row r="1362" spans="1:28" s="227" customFormat="1" ht="20.25">
      <c r="A1362" s="181"/>
      <c r="B1362" s="182"/>
      <c r="C1362" s="186"/>
      <c r="D1362" s="230"/>
      <c r="E1362" s="182"/>
      <c r="F1362" s="182"/>
      <c r="G1362" s="182"/>
      <c r="H1362" s="183"/>
      <c r="I1362" s="184"/>
      <c r="J1362" s="184"/>
      <c r="K1362" s="224"/>
      <c r="L1362" s="224"/>
      <c r="M1362" s="224"/>
      <c r="N1362" s="224"/>
      <c r="O1362" s="224"/>
      <c r="P1362" s="185"/>
      <c r="Q1362" s="225"/>
      <c r="R1362" s="182" t="str">
        <f ca="1">IF(ISERROR($V1362),"",OFFSET('Smelter Look-up'!$C$4,$V1362-4,0)&amp;"")</f>
        <v/>
      </c>
      <c r="S1362" s="181" t="str">
        <f t="shared" ca="1" si="174"/>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si="175"/>
        <v>0</v>
      </c>
      <c r="AB1362" s="228" t="str">
        <f t="shared" si="176"/>
        <v/>
      </c>
    </row>
    <row r="1363" spans="1:28" s="227" customFormat="1" ht="20.25">
      <c r="A1363" s="181"/>
      <c r="B1363" s="182"/>
      <c r="C1363" s="186"/>
      <c r="D1363" s="230"/>
      <c r="E1363" s="182"/>
      <c r="F1363" s="182"/>
      <c r="G1363" s="182"/>
      <c r="H1363" s="183"/>
      <c r="I1363" s="184"/>
      <c r="J1363" s="184"/>
      <c r="K1363" s="224"/>
      <c r="L1363" s="224"/>
      <c r="M1363" s="224"/>
      <c r="N1363" s="224"/>
      <c r="O1363" s="224"/>
      <c r="P1363" s="185"/>
      <c r="Q1363" s="225"/>
      <c r="R1363" s="182" t="str">
        <f ca="1">IF(ISERROR($V1363),"",OFFSET('Smelter Look-up'!$C$4,$V1363-4,0)&amp;"")</f>
        <v/>
      </c>
      <c r="S1363" s="181" t="str">
        <f t="shared" ca="1" si="174"/>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si="175"/>
        <v>0</v>
      </c>
      <c r="AB1363" s="228" t="str">
        <f t="shared" si="176"/>
        <v/>
      </c>
    </row>
    <row r="1364" spans="1:28" s="227" customFormat="1" ht="20.25">
      <c r="A1364" s="181"/>
      <c r="B1364" s="182"/>
      <c r="C1364" s="186"/>
      <c r="D1364" s="230"/>
      <c r="E1364" s="182"/>
      <c r="F1364" s="182"/>
      <c r="G1364" s="182"/>
      <c r="H1364" s="183"/>
      <c r="I1364" s="184"/>
      <c r="J1364" s="184"/>
      <c r="K1364" s="224"/>
      <c r="L1364" s="224"/>
      <c r="M1364" s="224"/>
      <c r="N1364" s="224"/>
      <c r="O1364" s="224"/>
      <c r="P1364" s="185"/>
      <c r="Q1364" s="225"/>
      <c r="R1364" s="182" t="str">
        <f ca="1">IF(ISERROR($V1364),"",OFFSET('Smelter Look-up'!$C$4,$V1364-4,0)&amp;"")</f>
        <v/>
      </c>
      <c r="S1364" s="181" t="str">
        <f t="shared" ca="1" si="174"/>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si="175"/>
        <v>0</v>
      </c>
      <c r="AB1364" s="228" t="str">
        <f t="shared" si="176"/>
        <v/>
      </c>
    </row>
    <row r="1365" spans="1:28" s="227" customFormat="1" ht="20.25">
      <c r="A1365" s="181"/>
      <c r="B1365" s="182"/>
      <c r="C1365" s="186"/>
      <c r="D1365" s="230"/>
      <c r="E1365" s="182"/>
      <c r="F1365" s="182"/>
      <c r="G1365" s="182"/>
      <c r="H1365" s="183"/>
      <c r="I1365" s="184"/>
      <c r="J1365" s="184"/>
      <c r="K1365" s="224"/>
      <c r="L1365" s="224"/>
      <c r="M1365" s="224"/>
      <c r="N1365" s="224"/>
      <c r="O1365" s="224"/>
      <c r="P1365" s="185"/>
      <c r="Q1365" s="225"/>
      <c r="R1365" s="182" t="str">
        <f ca="1">IF(ISERROR($V1365),"",OFFSET('Smelter Look-up'!$C$4,$V1365-4,0)&amp;"")</f>
        <v/>
      </c>
      <c r="S1365" s="181" t="str">
        <f t="shared" ca="1" si="174"/>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si="175"/>
        <v>0</v>
      </c>
      <c r="AB1365" s="228" t="str">
        <f t="shared" si="176"/>
        <v/>
      </c>
    </row>
    <row r="1366" spans="1:28" s="227" customFormat="1" ht="20.25">
      <c r="A1366" s="181"/>
      <c r="B1366" s="182"/>
      <c r="C1366" s="186"/>
      <c r="D1366" s="230"/>
      <c r="E1366" s="182"/>
      <c r="F1366" s="182"/>
      <c r="G1366" s="182"/>
      <c r="H1366" s="183"/>
      <c r="I1366" s="184"/>
      <c r="J1366" s="184"/>
      <c r="K1366" s="224"/>
      <c r="L1366" s="224"/>
      <c r="M1366" s="224"/>
      <c r="N1366" s="224"/>
      <c r="O1366" s="224"/>
      <c r="P1366" s="185"/>
      <c r="Q1366" s="225"/>
      <c r="R1366" s="182" t="str">
        <f ca="1">IF(ISERROR($V1366),"",OFFSET('Smelter Look-up'!$C$4,$V1366-4,0)&amp;"")</f>
        <v/>
      </c>
      <c r="S1366" s="181" t="str">
        <f t="shared" ca="1" si="174"/>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si="175"/>
        <v>0</v>
      </c>
      <c r="AB1366" s="228" t="str">
        <f t="shared" si="176"/>
        <v/>
      </c>
    </row>
    <row r="1367" spans="1:28" s="227" customFormat="1" ht="20.25">
      <c r="A1367" s="181"/>
      <c r="B1367" s="182"/>
      <c r="C1367" s="186"/>
      <c r="D1367" s="230"/>
      <c r="E1367" s="182"/>
      <c r="F1367" s="182"/>
      <c r="G1367" s="182"/>
      <c r="H1367" s="183"/>
      <c r="I1367" s="184"/>
      <c r="J1367" s="184"/>
      <c r="K1367" s="224"/>
      <c r="L1367" s="224"/>
      <c r="M1367" s="224"/>
      <c r="N1367" s="224"/>
      <c r="O1367" s="224"/>
      <c r="P1367" s="185"/>
      <c r="Q1367" s="225"/>
      <c r="R1367" s="182" t="str">
        <f ca="1">IF(ISERROR($V1367),"",OFFSET('Smelter Look-up'!$C$4,$V1367-4,0)&amp;"")</f>
        <v/>
      </c>
      <c r="S1367" s="181" t="str">
        <f t="shared" ca="1" si="174"/>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si="175"/>
        <v>0</v>
      </c>
      <c r="AB1367" s="228" t="str">
        <f t="shared" si="176"/>
        <v/>
      </c>
    </row>
    <row r="1368" spans="1:28" s="227" customFormat="1" ht="20.25">
      <c r="A1368" s="181"/>
      <c r="B1368" s="182"/>
      <c r="C1368" s="186"/>
      <c r="D1368" s="230"/>
      <c r="E1368" s="182"/>
      <c r="F1368" s="182"/>
      <c r="G1368" s="182"/>
      <c r="H1368" s="183"/>
      <c r="I1368" s="184"/>
      <c r="J1368" s="184"/>
      <c r="K1368" s="224"/>
      <c r="L1368" s="224"/>
      <c r="M1368" s="224"/>
      <c r="N1368" s="224"/>
      <c r="O1368" s="224"/>
      <c r="P1368" s="185"/>
      <c r="Q1368" s="225"/>
      <c r="R1368" s="182" t="str">
        <f ca="1">IF(ISERROR($V1368),"",OFFSET('Smelter Look-up'!$C$4,$V1368-4,0)&amp;"")</f>
        <v/>
      </c>
      <c r="S1368" s="181" t="str">
        <f t="shared" ca="1" si="174"/>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si="175"/>
        <v>0</v>
      </c>
      <c r="AB1368" s="228" t="str">
        <f t="shared" si="176"/>
        <v/>
      </c>
    </row>
    <row r="1369" spans="1:28" s="227" customFormat="1" ht="20.25">
      <c r="A1369" s="181"/>
      <c r="B1369" s="182"/>
      <c r="C1369" s="186"/>
      <c r="D1369" s="230"/>
      <c r="E1369" s="182"/>
      <c r="F1369" s="182"/>
      <c r="G1369" s="182"/>
      <c r="H1369" s="183"/>
      <c r="I1369" s="184"/>
      <c r="J1369" s="184"/>
      <c r="K1369" s="224"/>
      <c r="L1369" s="224"/>
      <c r="M1369" s="224"/>
      <c r="N1369" s="224"/>
      <c r="O1369" s="224"/>
      <c r="P1369" s="185"/>
      <c r="Q1369" s="225"/>
      <c r="R1369" s="182" t="str">
        <f ca="1">IF(ISERROR($V1369),"",OFFSET('Smelter Look-up'!$C$4,$V1369-4,0)&amp;"")</f>
        <v/>
      </c>
      <c r="S1369" s="181" t="str">
        <f t="shared" ca="1" si="174"/>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si="175"/>
        <v>0</v>
      </c>
      <c r="AB1369" s="228" t="str">
        <f t="shared" si="176"/>
        <v/>
      </c>
    </row>
    <row r="1370" spans="1:28" s="227" customFormat="1" ht="20.25">
      <c r="A1370" s="181"/>
      <c r="B1370" s="182"/>
      <c r="C1370" s="186"/>
      <c r="D1370" s="230"/>
      <c r="E1370" s="182"/>
      <c r="F1370" s="182"/>
      <c r="G1370" s="182"/>
      <c r="H1370" s="183"/>
      <c r="I1370" s="184"/>
      <c r="J1370" s="184"/>
      <c r="K1370" s="224"/>
      <c r="L1370" s="224"/>
      <c r="M1370" s="224"/>
      <c r="N1370" s="224"/>
      <c r="O1370" s="224"/>
      <c r="P1370" s="185"/>
      <c r="Q1370" s="225"/>
      <c r="R1370" s="182" t="str">
        <f ca="1">IF(ISERROR($V1370),"",OFFSET('Smelter Look-up'!$C$4,$V1370-4,0)&amp;"")</f>
        <v/>
      </c>
      <c r="S1370" s="181" t="str">
        <f t="shared" ca="1" si="174"/>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si="175"/>
        <v>0</v>
      </c>
      <c r="AB1370" s="228" t="str">
        <f t="shared" si="176"/>
        <v/>
      </c>
    </row>
    <row r="1371" spans="1:28" s="227" customFormat="1" ht="20.25">
      <c r="A1371" s="181"/>
      <c r="B1371" s="182"/>
      <c r="C1371" s="186"/>
      <c r="D1371" s="230"/>
      <c r="E1371" s="182"/>
      <c r="F1371" s="182"/>
      <c r="G1371" s="182"/>
      <c r="H1371" s="183"/>
      <c r="I1371" s="184"/>
      <c r="J1371" s="184"/>
      <c r="K1371" s="224"/>
      <c r="L1371" s="224"/>
      <c r="M1371" s="224"/>
      <c r="N1371" s="224"/>
      <c r="O1371" s="224"/>
      <c r="P1371" s="185"/>
      <c r="Q1371" s="225"/>
      <c r="R1371" s="182" t="str">
        <f ca="1">IF(ISERROR($V1371),"",OFFSET('Smelter Look-up'!$C$4,$V1371-4,0)&amp;"")</f>
        <v/>
      </c>
      <c r="S1371" s="181" t="str">
        <f t="shared" ca="1" si="174"/>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si="175"/>
        <v>0</v>
      </c>
      <c r="AB1371" s="228" t="str">
        <f t="shared" si="176"/>
        <v/>
      </c>
    </row>
    <row r="1372" spans="1:28" s="227" customFormat="1" ht="20.25">
      <c r="A1372" s="181"/>
      <c r="B1372" s="182"/>
      <c r="C1372" s="186"/>
      <c r="D1372" s="230"/>
      <c r="E1372" s="182"/>
      <c r="F1372" s="182"/>
      <c r="G1372" s="182"/>
      <c r="H1372" s="183"/>
      <c r="I1372" s="184"/>
      <c r="J1372" s="184"/>
      <c r="K1372" s="224"/>
      <c r="L1372" s="224"/>
      <c r="M1372" s="224"/>
      <c r="N1372" s="224"/>
      <c r="O1372" s="224"/>
      <c r="P1372" s="185"/>
      <c r="Q1372" s="225"/>
      <c r="R1372" s="182" t="str">
        <f ca="1">IF(ISERROR($V1372),"",OFFSET('Smelter Look-up'!$C$4,$V1372-4,0)&amp;"")</f>
        <v/>
      </c>
      <c r="S1372" s="181" t="str">
        <f t="shared" ref="S1372" ca="1" si="177">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 si="178">IF(AND(C1372="Smelter not listed",OR(LEN(D1372)=0,LEN(E1372)=0)),1,0)</f>
        <v>0</v>
      </c>
      <c r="AB1372" s="228" t="str">
        <f t="shared" ref="AB1372" si="179">B1372&amp;C1372</f>
        <v/>
      </c>
    </row>
    <row r="1373" spans="1:28" s="227" customFormat="1" ht="20.25">
      <c r="A1373" s="181"/>
      <c r="B1373" s="182"/>
      <c r="C1373" s="186"/>
      <c r="D1373" s="230"/>
      <c r="E1373" s="182"/>
      <c r="F1373" s="182"/>
      <c r="G1373" s="182"/>
      <c r="H1373" s="183"/>
      <c r="I1373" s="184"/>
      <c r="J1373" s="184"/>
      <c r="K1373" s="224"/>
      <c r="L1373" s="224"/>
      <c r="M1373" s="224"/>
      <c r="N1373" s="224"/>
      <c r="O1373" s="224"/>
      <c r="P1373" s="185"/>
      <c r="Q1373" s="225"/>
      <c r="R1373" s="182" t="str">
        <f ca="1">IF(ISERROR($V1373),"",OFFSET('Smelter Look-up'!$C$4,$V1373-4,0)&amp;"")</f>
        <v/>
      </c>
      <c r="S1373" s="181" t="str">
        <f t="shared" ref="S1373:S1404" ca="1" si="180">IF(B1373="","",IF(ISERROR(MATCH($E1373,CL,0)),"Unknown",INDIRECT("'C'!$A$"&amp;MATCH($E1373,CL,0)+1)))</f>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ref="X1373:X1404" si="181">IF(AND(C1373="Smelter not listed",OR(LEN(D1373)=0,LEN(E1373)=0)),1,0)</f>
        <v>0</v>
      </c>
      <c r="AB1373" s="228" t="str">
        <f t="shared" ref="AB1373:AB1404" si="182">B1373&amp;C1373</f>
        <v/>
      </c>
    </row>
    <row r="1374" spans="1:28" s="227" customFormat="1" ht="20.25">
      <c r="A1374" s="181"/>
      <c r="B1374" s="182"/>
      <c r="C1374" s="186"/>
      <c r="D1374" s="230"/>
      <c r="E1374" s="182"/>
      <c r="F1374" s="182"/>
      <c r="G1374" s="182"/>
      <c r="H1374" s="183"/>
      <c r="I1374" s="184"/>
      <c r="J1374" s="184"/>
      <c r="K1374" s="224"/>
      <c r="L1374" s="224"/>
      <c r="M1374" s="224"/>
      <c r="N1374" s="224"/>
      <c r="O1374" s="224"/>
      <c r="P1374" s="185"/>
      <c r="Q1374" s="225"/>
      <c r="R1374" s="182" t="str">
        <f ca="1">IF(ISERROR($V1374),"",OFFSET('Smelter Look-up'!$C$4,$V1374-4,0)&amp;"")</f>
        <v/>
      </c>
      <c r="S1374" s="181" t="str">
        <f t="shared" ca="1" si="180"/>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si="181"/>
        <v>0</v>
      </c>
      <c r="AB1374" s="228" t="str">
        <f t="shared" si="182"/>
        <v/>
      </c>
    </row>
    <row r="1375" spans="1:28" s="227" customFormat="1" ht="20.25">
      <c r="A1375" s="181"/>
      <c r="B1375" s="182"/>
      <c r="C1375" s="186"/>
      <c r="D1375" s="230"/>
      <c r="E1375" s="182"/>
      <c r="F1375" s="182"/>
      <c r="G1375" s="182"/>
      <c r="H1375" s="183"/>
      <c r="I1375" s="184"/>
      <c r="J1375" s="184"/>
      <c r="K1375" s="224"/>
      <c r="L1375" s="224"/>
      <c r="M1375" s="224"/>
      <c r="N1375" s="224"/>
      <c r="O1375" s="224"/>
      <c r="P1375" s="185"/>
      <c r="Q1375" s="225"/>
      <c r="R1375" s="182" t="str">
        <f ca="1">IF(ISERROR($V1375),"",OFFSET('Smelter Look-up'!$C$4,$V1375-4,0)&amp;"")</f>
        <v/>
      </c>
      <c r="S1375" s="181" t="str">
        <f t="shared" ca="1" si="180"/>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si="181"/>
        <v>0</v>
      </c>
      <c r="AB1375" s="228" t="str">
        <f t="shared" si="182"/>
        <v/>
      </c>
    </row>
    <row r="1376" spans="1:28" s="227" customFormat="1" ht="20.25">
      <c r="A1376" s="181"/>
      <c r="B1376" s="182"/>
      <c r="C1376" s="186"/>
      <c r="D1376" s="230"/>
      <c r="E1376" s="182"/>
      <c r="F1376" s="182"/>
      <c r="G1376" s="182"/>
      <c r="H1376" s="183"/>
      <c r="I1376" s="184"/>
      <c r="J1376" s="184"/>
      <c r="K1376" s="224"/>
      <c r="L1376" s="224"/>
      <c r="M1376" s="224"/>
      <c r="N1376" s="224"/>
      <c r="O1376" s="224"/>
      <c r="P1376" s="185"/>
      <c r="Q1376" s="225"/>
      <c r="R1376" s="182" t="str">
        <f ca="1">IF(ISERROR($V1376),"",OFFSET('Smelter Look-up'!$C$4,$V1376-4,0)&amp;"")</f>
        <v/>
      </c>
      <c r="S1376" s="181" t="str">
        <f t="shared" ca="1" si="180"/>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si="181"/>
        <v>0</v>
      </c>
      <c r="AB1376" s="228" t="str">
        <f t="shared" si="182"/>
        <v/>
      </c>
    </row>
    <row r="1377" spans="1:28" s="227" customFormat="1" ht="20.25">
      <c r="A1377" s="181"/>
      <c r="B1377" s="182"/>
      <c r="C1377" s="186"/>
      <c r="D1377" s="230"/>
      <c r="E1377" s="182"/>
      <c r="F1377" s="182"/>
      <c r="G1377" s="182"/>
      <c r="H1377" s="183"/>
      <c r="I1377" s="184"/>
      <c r="J1377" s="184"/>
      <c r="K1377" s="224"/>
      <c r="L1377" s="224"/>
      <c r="M1377" s="224"/>
      <c r="N1377" s="224"/>
      <c r="O1377" s="224"/>
      <c r="P1377" s="185"/>
      <c r="Q1377" s="225"/>
      <c r="R1377" s="182" t="str">
        <f ca="1">IF(ISERROR($V1377),"",OFFSET('Smelter Look-up'!$C$4,$V1377-4,0)&amp;"")</f>
        <v/>
      </c>
      <c r="S1377" s="181" t="str">
        <f t="shared" ca="1" si="180"/>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si="181"/>
        <v>0</v>
      </c>
      <c r="AB1377" s="228" t="str">
        <f t="shared" si="182"/>
        <v/>
      </c>
    </row>
    <row r="1378" spans="1:28" s="227" customFormat="1" ht="20.25">
      <c r="A1378" s="181"/>
      <c r="B1378" s="182"/>
      <c r="C1378" s="186"/>
      <c r="D1378" s="230"/>
      <c r="E1378" s="182"/>
      <c r="F1378" s="182"/>
      <c r="G1378" s="182"/>
      <c r="H1378" s="183"/>
      <c r="I1378" s="184"/>
      <c r="J1378" s="184"/>
      <c r="K1378" s="224"/>
      <c r="L1378" s="224"/>
      <c r="M1378" s="224"/>
      <c r="N1378" s="224"/>
      <c r="O1378" s="224"/>
      <c r="P1378" s="185"/>
      <c r="Q1378" s="225"/>
      <c r="R1378" s="182" t="str">
        <f ca="1">IF(ISERROR($V1378),"",OFFSET('Smelter Look-up'!$C$4,$V1378-4,0)&amp;"")</f>
        <v/>
      </c>
      <c r="S1378" s="181" t="str">
        <f t="shared" ca="1" si="180"/>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si="181"/>
        <v>0</v>
      </c>
      <c r="AB1378" s="228" t="str">
        <f t="shared" si="182"/>
        <v/>
      </c>
    </row>
    <row r="1379" spans="1:28" s="227" customFormat="1" ht="20.25">
      <c r="A1379" s="181"/>
      <c r="B1379" s="182"/>
      <c r="C1379" s="186"/>
      <c r="D1379" s="230"/>
      <c r="E1379" s="182"/>
      <c r="F1379" s="182"/>
      <c r="G1379" s="182"/>
      <c r="H1379" s="183"/>
      <c r="I1379" s="184"/>
      <c r="J1379" s="184"/>
      <c r="K1379" s="224"/>
      <c r="L1379" s="224"/>
      <c r="M1379" s="224"/>
      <c r="N1379" s="224"/>
      <c r="O1379" s="224"/>
      <c r="P1379" s="185"/>
      <c r="Q1379" s="225"/>
      <c r="R1379" s="182" t="str">
        <f ca="1">IF(ISERROR($V1379),"",OFFSET('Smelter Look-up'!$C$4,$V1379-4,0)&amp;"")</f>
        <v/>
      </c>
      <c r="S1379" s="181" t="str">
        <f t="shared" ca="1" si="180"/>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si="181"/>
        <v>0</v>
      </c>
      <c r="AB1379" s="228" t="str">
        <f t="shared" si="182"/>
        <v/>
      </c>
    </row>
    <row r="1380" spans="1:28" s="227" customFormat="1" ht="20.25">
      <c r="A1380" s="181"/>
      <c r="B1380" s="182"/>
      <c r="C1380" s="186"/>
      <c r="D1380" s="230"/>
      <c r="E1380" s="182"/>
      <c r="F1380" s="182"/>
      <c r="G1380" s="182"/>
      <c r="H1380" s="183"/>
      <c r="I1380" s="184"/>
      <c r="J1380" s="184"/>
      <c r="K1380" s="224"/>
      <c r="L1380" s="224"/>
      <c r="M1380" s="224"/>
      <c r="N1380" s="224"/>
      <c r="O1380" s="224"/>
      <c r="P1380" s="185"/>
      <c r="Q1380" s="225"/>
      <c r="R1380" s="182" t="str">
        <f ca="1">IF(ISERROR($V1380),"",OFFSET('Smelter Look-up'!$C$4,$V1380-4,0)&amp;"")</f>
        <v/>
      </c>
      <c r="S1380" s="181" t="str">
        <f t="shared" ca="1" si="180"/>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si="181"/>
        <v>0</v>
      </c>
      <c r="AB1380" s="228" t="str">
        <f t="shared" si="182"/>
        <v/>
      </c>
    </row>
    <row r="1381" spans="1:28" s="227" customFormat="1" ht="20.25">
      <c r="A1381" s="181"/>
      <c r="B1381" s="182"/>
      <c r="C1381" s="186"/>
      <c r="D1381" s="230"/>
      <c r="E1381" s="182"/>
      <c r="F1381" s="182"/>
      <c r="G1381" s="182"/>
      <c r="H1381" s="183"/>
      <c r="I1381" s="184"/>
      <c r="J1381" s="184"/>
      <c r="K1381" s="224"/>
      <c r="L1381" s="224"/>
      <c r="M1381" s="224"/>
      <c r="N1381" s="224"/>
      <c r="O1381" s="224"/>
      <c r="P1381" s="185"/>
      <c r="Q1381" s="225"/>
      <c r="R1381" s="182" t="str">
        <f ca="1">IF(ISERROR($V1381),"",OFFSET('Smelter Look-up'!$C$4,$V1381-4,0)&amp;"")</f>
        <v/>
      </c>
      <c r="S1381" s="181" t="str">
        <f t="shared" ca="1" si="180"/>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si="181"/>
        <v>0</v>
      </c>
      <c r="AB1381" s="228" t="str">
        <f t="shared" si="182"/>
        <v/>
      </c>
    </row>
    <row r="1382" spans="1:28" s="227" customFormat="1" ht="20.25">
      <c r="A1382" s="181"/>
      <c r="B1382" s="182"/>
      <c r="C1382" s="186"/>
      <c r="D1382" s="230"/>
      <c r="E1382" s="182"/>
      <c r="F1382" s="182"/>
      <c r="G1382" s="182"/>
      <c r="H1382" s="183"/>
      <c r="I1382" s="184"/>
      <c r="J1382" s="184"/>
      <c r="K1382" s="224"/>
      <c r="L1382" s="224"/>
      <c r="M1382" s="224"/>
      <c r="N1382" s="224"/>
      <c r="O1382" s="224"/>
      <c r="P1382" s="185"/>
      <c r="Q1382" s="225"/>
      <c r="R1382" s="182" t="str">
        <f ca="1">IF(ISERROR($V1382),"",OFFSET('Smelter Look-up'!$C$4,$V1382-4,0)&amp;"")</f>
        <v/>
      </c>
      <c r="S1382" s="181" t="str">
        <f t="shared" ca="1" si="180"/>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si="181"/>
        <v>0</v>
      </c>
      <c r="AB1382" s="228" t="str">
        <f t="shared" si="182"/>
        <v/>
      </c>
    </row>
    <row r="1383" spans="1:28" s="227" customFormat="1" ht="20.25">
      <c r="A1383" s="181"/>
      <c r="B1383" s="182"/>
      <c r="C1383" s="186"/>
      <c r="D1383" s="230"/>
      <c r="E1383" s="182"/>
      <c r="F1383" s="182"/>
      <c r="G1383" s="182"/>
      <c r="H1383" s="183"/>
      <c r="I1383" s="184"/>
      <c r="J1383" s="184"/>
      <c r="K1383" s="224"/>
      <c r="L1383" s="224"/>
      <c r="M1383" s="224"/>
      <c r="N1383" s="224"/>
      <c r="O1383" s="224"/>
      <c r="P1383" s="185"/>
      <c r="Q1383" s="225"/>
      <c r="R1383" s="182" t="str">
        <f ca="1">IF(ISERROR($V1383),"",OFFSET('Smelter Look-up'!$C$4,$V1383-4,0)&amp;"")</f>
        <v/>
      </c>
      <c r="S1383" s="181" t="str">
        <f t="shared" ca="1" si="180"/>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si="181"/>
        <v>0</v>
      </c>
      <c r="AB1383" s="228" t="str">
        <f t="shared" si="182"/>
        <v/>
      </c>
    </row>
    <row r="1384" spans="1:28" s="227" customFormat="1" ht="20.25">
      <c r="A1384" s="181"/>
      <c r="B1384" s="182"/>
      <c r="C1384" s="186"/>
      <c r="D1384" s="230"/>
      <c r="E1384" s="182"/>
      <c r="F1384" s="182"/>
      <c r="G1384" s="182"/>
      <c r="H1384" s="183"/>
      <c r="I1384" s="184"/>
      <c r="J1384" s="184"/>
      <c r="K1384" s="224"/>
      <c r="L1384" s="224"/>
      <c r="M1384" s="224"/>
      <c r="N1384" s="224"/>
      <c r="O1384" s="224"/>
      <c r="P1384" s="185"/>
      <c r="Q1384" s="225"/>
      <c r="R1384" s="182" t="str">
        <f ca="1">IF(ISERROR($V1384),"",OFFSET('Smelter Look-up'!$C$4,$V1384-4,0)&amp;"")</f>
        <v/>
      </c>
      <c r="S1384" s="181" t="str">
        <f t="shared" ca="1" si="180"/>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si="181"/>
        <v>0</v>
      </c>
      <c r="AB1384" s="228" t="str">
        <f t="shared" si="182"/>
        <v/>
      </c>
    </row>
    <row r="1385" spans="1:28" s="227" customFormat="1" ht="20.25">
      <c r="A1385" s="181"/>
      <c r="B1385" s="182"/>
      <c r="C1385" s="186"/>
      <c r="D1385" s="230"/>
      <c r="E1385" s="182"/>
      <c r="F1385" s="182"/>
      <c r="G1385" s="182"/>
      <c r="H1385" s="183"/>
      <c r="I1385" s="184"/>
      <c r="J1385" s="184"/>
      <c r="K1385" s="224"/>
      <c r="L1385" s="224"/>
      <c r="M1385" s="224"/>
      <c r="N1385" s="224"/>
      <c r="O1385" s="224"/>
      <c r="P1385" s="185"/>
      <c r="Q1385" s="225"/>
      <c r="R1385" s="182" t="str">
        <f ca="1">IF(ISERROR($V1385),"",OFFSET('Smelter Look-up'!$C$4,$V1385-4,0)&amp;"")</f>
        <v/>
      </c>
      <c r="S1385" s="181" t="str">
        <f t="shared" ca="1" si="180"/>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si="181"/>
        <v>0</v>
      </c>
      <c r="AB1385" s="228" t="str">
        <f t="shared" si="182"/>
        <v/>
      </c>
    </row>
    <row r="1386" spans="1:28" s="227" customFormat="1" ht="20.25">
      <c r="A1386" s="181"/>
      <c r="B1386" s="182"/>
      <c r="C1386" s="186"/>
      <c r="D1386" s="230"/>
      <c r="E1386" s="182"/>
      <c r="F1386" s="182"/>
      <c r="G1386" s="182"/>
      <c r="H1386" s="183"/>
      <c r="I1386" s="184"/>
      <c r="J1386" s="184"/>
      <c r="K1386" s="224"/>
      <c r="L1386" s="224"/>
      <c r="M1386" s="224"/>
      <c r="N1386" s="224"/>
      <c r="O1386" s="224"/>
      <c r="P1386" s="185"/>
      <c r="Q1386" s="225"/>
      <c r="R1386" s="182" t="str">
        <f ca="1">IF(ISERROR($V1386),"",OFFSET('Smelter Look-up'!$C$4,$V1386-4,0)&amp;"")</f>
        <v/>
      </c>
      <c r="S1386" s="181" t="str">
        <f t="shared" ca="1" si="180"/>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si="181"/>
        <v>0</v>
      </c>
      <c r="AB1386" s="228" t="str">
        <f t="shared" si="182"/>
        <v/>
      </c>
    </row>
    <row r="1387" spans="1:28" s="227" customFormat="1" ht="20.25">
      <c r="A1387" s="181"/>
      <c r="B1387" s="182"/>
      <c r="C1387" s="186"/>
      <c r="D1387" s="230"/>
      <c r="E1387" s="182"/>
      <c r="F1387" s="182"/>
      <c r="G1387" s="182"/>
      <c r="H1387" s="183"/>
      <c r="I1387" s="184"/>
      <c r="J1387" s="184"/>
      <c r="K1387" s="224"/>
      <c r="L1387" s="224"/>
      <c r="M1387" s="224"/>
      <c r="N1387" s="224"/>
      <c r="O1387" s="224"/>
      <c r="P1387" s="185"/>
      <c r="Q1387" s="225"/>
      <c r="R1387" s="182" t="str">
        <f ca="1">IF(ISERROR($V1387),"",OFFSET('Smelter Look-up'!$C$4,$V1387-4,0)&amp;"")</f>
        <v/>
      </c>
      <c r="S1387" s="181" t="str">
        <f t="shared" ca="1" si="180"/>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si="181"/>
        <v>0</v>
      </c>
      <c r="AB1387" s="228" t="str">
        <f t="shared" si="182"/>
        <v/>
      </c>
    </row>
    <row r="1388" spans="1:28" s="227" customFormat="1" ht="20.25">
      <c r="A1388" s="181"/>
      <c r="B1388" s="182"/>
      <c r="C1388" s="186"/>
      <c r="D1388" s="230"/>
      <c r="E1388" s="182"/>
      <c r="F1388" s="182"/>
      <c r="G1388" s="182"/>
      <c r="H1388" s="183"/>
      <c r="I1388" s="184"/>
      <c r="J1388" s="184"/>
      <c r="K1388" s="224"/>
      <c r="L1388" s="224"/>
      <c r="M1388" s="224"/>
      <c r="N1388" s="224"/>
      <c r="O1388" s="224"/>
      <c r="P1388" s="185"/>
      <c r="Q1388" s="225"/>
      <c r="R1388" s="182" t="str">
        <f ca="1">IF(ISERROR($V1388),"",OFFSET('Smelter Look-up'!$C$4,$V1388-4,0)&amp;"")</f>
        <v/>
      </c>
      <c r="S1388" s="181" t="str">
        <f t="shared" ca="1" si="180"/>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si="181"/>
        <v>0</v>
      </c>
      <c r="AB1388" s="228" t="str">
        <f t="shared" si="182"/>
        <v/>
      </c>
    </row>
    <row r="1389" spans="1:28" s="227" customFormat="1" ht="20.25">
      <c r="A1389" s="181"/>
      <c r="B1389" s="182"/>
      <c r="C1389" s="186"/>
      <c r="D1389" s="230"/>
      <c r="E1389" s="182"/>
      <c r="F1389" s="182"/>
      <c r="G1389" s="182"/>
      <c r="H1389" s="183"/>
      <c r="I1389" s="184"/>
      <c r="J1389" s="184"/>
      <c r="K1389" s="224"/>
      <c r="L1389" s="224"/>
      <c r="M1389" s="224"/>
      <c r="N1389" s="224"/>
      <c r="O1389" s="224"/>
      <c r="P1389" s="185"/>
      <c r="Q1389" s="225"/>
      <c r="R1389" s="182" t="str">
        <f ca="1">IF(ISERROR($V1389),"",OFFSET('Smelter Look-up'!$C$4,$V1389-4,0)&amp;"")</f>
        <v/>
      </c>
      <c r="S1389" s="181" t="str">
        <f t="shared" ca="1" si="180"/>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si="181"/>
        <v>0</v>
      </c>
      <c r="AB1389" s="228" t="str">
        <f t="shared" si="182"/>
        <v/>
      </c>
    </row>
    <row r="1390" spans="1:28" s="227" customFormat="1" ht="20.25">
      <c r="A1390" s="181"/>
      <c r="B1390" s="182"/>
      <c r="C1390" s="186"/>
      <c r="D1390" s="230"/>
      <c r="E1390" s="182"/>
      <c r="F1390" s="182"/>
      <c r="G1390" s="182"/>
      <c r="H1390" s="183"/>
      <c r="I1390" s="184"/>
      <c r="J1390" s="184"/>
      <c r="K1390" s="224"/>
      <c r="L1390" s="224"/>
      <c r="M1390" s="224"/>
      <c r="N1390" s="224"/>
      <c r="O1390" s="224"/>
      <c r="P1390" s="185"/>
      <c r="Q1390" s="225"/>
      <c r="R1390" s="182" t="str">
        <f ca="1">IF(ISERROR($V1390),"",OFFSET('Smelter Look-up'!$C$4,$V1390-4,0)&amp;"")</f>
        <v/>
      </c>
      <c r="S1390" s="181" t="str">
        <f t="shared" ca="1" si="180"/>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si="181"/>
        <v>0</v>
      </c>
      <c r="AB1390" s="228" t="str">
        <f t="shared" si="182"/>
        <v/>
      </c>
    </row>
    <row r="1391" spans="1:28" s="227" customFormat="1" ht="20.25">
      <c r="A1391" s="181"/>
      <c r="B1391" s="182"/>
      <c r="C1391" s="186"/>
      <c r="D1391" s="230"/>
      <c r="E1391" s="182"/>
      <c r="F1391" s="182"/>
      <c r="G1391" s="182"/>
      <c r="H1391" s="183"/>
      <c r="I1391" s="184"/>
      <c r="J1391" s="184"/>
      <c r="K1391" s="224"/>
      <c r="L1391" s="224"/>
      <c r="M1391" s="224"/>
      <c r="N1391" s="224"/>
      <c r="O1391" s="224"/>
      <c r="P1391" s="185"/>
      <c r="Q1391" s="225"/>
      <c r="R1391" s="182" t="str">
        <f ca="1">IF(ISERROR($V1391),"",OFFSET('Smelter Look-up'!$C$4,$V1391-4,0)&amp;"")</f>
        <v/>
      </c>
      <c r="S1391" s="181" t="str">
        <f t="shared" ca="1" si="180"/>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si="181"/>
        <v>0</v>
      </c>
      <c r="AB1391" s="228" t="str">
        <f t="shared" si="182"/>
        <v/>
      </c>
    </row>
    <row r="1392" spans="1:28" s="227" customFormat="1" ht="20.25">
      <c r="A1392" s="181"/>
      <c r="B1392" s="182"/>
      <c r="C1392" s="186"/>
      <c r="D1392" s="230"/>
      <c r="E1392" s="182"/>
      <c r="F1392" s="182"/>
      <c r="G1392" s="182"/>
      <c r="H1392" s="183"/>
      <c r="I1392" s="184"/>
      <c r="J1392" s="184"/>
      <c r="K1392" s="224"/>
      <c r="L1392" s="224"/>
      <c r="M1392" s="224"/>
      <c r="N1392" s="224"/>
      <c r="O1392" s="224"/>
      <c r="P1392" s="185"/>
      <c r="Q1392" s="225"/>
      <c r="R1392" s="182" t="str">
        <f ca="1">IF(ISERROR($V1392),"",OFFSET('Smelter Look-up'!$C$4,$V1392-4,0)&amp;"")</f>
        <v/>
      </c>
      <c r="S1392" s="181" t="str">
        <f t="shared" ca="1" si="180"/>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si="181"/>
        <v>0</v>
      </c>
      <c r="AB1392" s="228" t="str">
        <f t="shared" si="182"/>
        <v/>
      </c>
    </row>
    <row r="1393" spans="1:28" s="227" customFormat="1" ht="20.25">
      <c r="A1393" s="181"/>
      <c r="B1393" s="182"/>
      <c r="C1393" s="186"/>
      <c r="D1393" s="230"/>
      <c r="E1393" s="182"/>
      <c r="F1393" s="182"/>
      <c r="G1393" s="182"/>
      <c r="H1393" s="183"/>
      <c r="I1393" s="184"/>
      <c r="J1393" s="184"/>
      <c r="K1393" s="224"/>
      <c r="L1393" s="224"/>
      <c r="M1393" s="224"/>
      <c r="N1393" s="224"/>
      <c r="O1393" s="224"/>
      <c r="P1393" s="185"/>
      <c r="Q1393" s="225"/>
      <c r="R1393" s="182" t="str">
        <f ca="1">IF(ISERROR($V1393),"",OFFSET('Smelter Look-up'!$C$4,$V1393-4,0)&amp;"")</f>
        <v/>
      </c>
      <c r="S1393" s="181" t="str">
        <f t="shared" ca="1" si="180"/>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si="181"/>
        <v>0</v>
      </c>
      <c r="AB1393" s="228" t="str">
        <f t="shared" si="182"/>
        <v/>
      </c>
    </row>
    <row r="1394" spans="1:28" s="227" customFormat="1" ht="20.25">
      <c r="A1394" s="181"/>
      <c r="B1394" s="182"/>
      <c r="C1394" s="186"/>
      <c r="D1394" s="230"/>
      <c r="E1394" s="182"/>
      <c r="F1394" s="182"/>
      <c r="G1394" s="182"/>
      <c r="H1394" s="183"/>
      <c r="I1394" s="184"/>
      <c r="J1394" s="184"/>
      <c r="K1394" s="224"/>
      <c r="L1394" s="224"/>
      <c r="M1394" s="224"/>
      <c r="N1394" s="224"/>
      <c r="O1394" s="224"/>
      <c r="P1394" s="185"/>
      <c r="Q1394" s="225"/>
      <c r="R1394" s="182" t="str">
        <f ca="1">IF(ISERROR($V1394),"",OFFSET('Smelter Look-up'!$C$4,$V1394-4,0)&amp;"")</f>
        <v/>
      </c>
      <c r="S1394" s="181" t="str">
        <f t="shared" ca="1" si="180"/>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si="181"/>
        <v>0</v>
      </c>
      <c r="AB1394" s="228" t="str">
        <f t="shared" si="182"/>
        <v/>
      </c>
    </row>
    <row r="1395" spans="1:28" s="227" customFormat="1" ht="20.25">
      <c r="A1395" s="181"/>
      <c r="B1395" s="182"/>
      <c r="C1395" s="186"/>
      <c r="D1395" s="230"/>
      <c r="E1395" s="182"/>
      <c r="F1395" s="182"/>
      <c r="G1395" s="182"/>
      <c r="H1395" s="183"/>
      <c r="I1395" s="184"/>
      <c r="J1395" s="184"/>
      <c r="K1395" s="224"/>
      <c r="L1395" s="224"/>
      <c r="M1395" s="224"/>
      <c r="N1395" s="224"/>
      <c r="O1395" s="224"/>
      <c r="P1395" s="185"/>
      <c r="Q1395" s="225"/>
      <c r="R1395" s="182" t="str">
        <f ca="1">IF(ISERROR($V1395),"",OFFSET('Smelter Look-up'!$C$4,$V1395-4,0)&amp;"")</f>
        <v/>
      </c>
      <c r="S1395" s="181" t="str">
        <f t="shared" ca="1" si="180"/>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si="181"/>
        <v>0</v>
      </c>
      <c r="AB1395" s="228" t="str">
        <f t="shared" si="182"/>
        <v/>
      </c>
    </row>
    <row r="1396" spans="1:28" s="227" customFormat="1" ht="20.25">
      <c r="A1396" s="181"/>
      <c r="B1396" s="182"/>
      <c r="C1396" s="186"/>
      <c r="D1396" s="230"/>
      <c r="E1396" s="182"/>
      <c r="F1396" s="182"/>
      <c r="G1396" s="182"/>
      <c r="H1396" s="183"/>
      <c r="I1396" s="184"/>
      <c r="J1396" s="184"/>
      <c r="K1396" s="224"/>
      <c r="L1396" s="224"/>
      <c r="M1396" s="224"/>
      <c r="N1396" s="224"/>
      <c r="O1396" s="224"/>
      <c r="P1396" s="185"/>
      <c r="Q1396" s="225"/>
      <c r="R1396" s="182" t="str">
        <f ca="1">IF(ISERROR($V1396),"",OFFSET('Smelter Look-up'!$C$4,$V1396-4,0)&amp;"")</f>
        <v/>
      </c>
      <c r="S1396" s="181" t="str">
        <f t="shared" ca="1" si="180"/>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si="181"/>
        <v>0</v>
      </c>
      <c r="AB1396" s="228" t="str">
        <f t="shared" si="182"/>
        <v/>
      </c>
    </row>
    <row r="1397" spans="1:28" s="227" customFormat="1" ht="20.25">
      <c r="A1397" s="181"/>
      <c r="B1397" s="182"/>
      <c r="C1397" s="186"/>
      <c r="D1397" s="230"/>
      <c r="E1397" s="182"/>
      <c r="F1397" s="182"/>
      <c r="G1397" s="182"/>
      <c r="H1397" s="183"/>
      <c r="I1397" s="184"/>
      <c r="J1397" s="184"/>
      <c r="K1397" s="224"/>
      <c r="L1397" s="224"/>
      <c r="M1397" s="224"/>
      <c r="N1397" s="224"/>
      <c r="O1397" s="224"/>
      <c r="P1397" s="185"/>
      <c r="Q1397" s="225"/>
      <c r="R1397" s="182" t="str">
        <f ca="1">IF(ISERROR($V1397),"",OFFSET('Smelter Look-up'!$C$4,$V1397-4,0)&amp;"")</f>
        <v/>
      </c>
      <c r="S1397" s="181" t="str">
        <f t="shared" ca="1" si="180"/>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si="181"/>
        <v>0</v>
      </c>
      <c r="AB1397" s="228" t="str">
        <f t="shared" si="182"/>
        <v/>
      </c>
    </row>
    <row r="1398" spans="1:28" s="227" customFormat="1" ht="20.25">
      <c r="A1398" s="181"/>
      <c r="B1398" s="182"/>
      <c r="C1398" s="186"/>
      <c r="D1398" s="230"/>
      <c r="E1398" s="182"/>
      <c r="F1398" s="182"/>
      <c r="G1398" s="182"/>
      <c r="H1398" s="183"/>
      <c r="I1398" s="184"/>
      <c r="J1398" s="184"/>
      <c r="K1398" s="224"/>
      <c r="L1398" s="224"/>
      <c r="M1398" s="224"/>
      <c r="N1398" s="224"/>
      <c r="O1398" s="224"/>
      <c r="P1398" s="185"/>
      <c r="Q1398" s="225"/>
      <c r="R1398" s="182" t="str">
        <f ca="1">IF(ISERROR($V1398),"",OFFSET('Smelter Look-up'!$C$4,$V1398-4,0)&amp;"")</f>
        <v/>
      </c>
      <c r="S1398" s="181" t="str">
        <f t="shared" ca="1" si="180"/>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si="181"/>
        <v>0</v>
      </c>
      <c r="AB1398" s="228" t="str">
        <f t="shared" si="182"/>
        <v/>
      </c>
    </row>
    <row r="1399" spans="1:28" s="227" customFormat="1" ht="20.25">
      <c r="A1399" s="181"/>
      <c r="B1399" s="182"/>
      <c r="C1399" s="186"/>
      <c r="D1399" s="230"/>
      <c r="E1399" s="182"/>
      <c r="F1399" s="182"/>
      <c r="G1399" s="182"/>
      <c r="H1399" s="183"/>
      <c r="I1399" s="184"/>
      <c r="J1399" s="184"/>
      <c r="K1399" s="224"/>
      <c r="L1399" s="224"/>
      <c r="M1399" s="224"/>
      <c r="N1399" s="224"/>
      <c r="O1399" s="224"/>
      <c r="P1399" s="185"/>
      <c r="Q1399" s="225"/>
      <c r="R1399" s="182" t="str">
        <f ca="1">IF(ISERROR($V1399),"",OFFSET('Smelter Look-up'!$C$4,$V1399-4,0)&amp;"")</f>
        <v/>
      </c>
      <c r="S1399" s="181" t="str">
        <f t="shared" ca="1" si="180"/>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si="181"/>
        <v>0</v>
      </c>
      <c r="AB1399" s="228" t="str">
        <f t="shared" si="182"/>
        <v/>
      </c>
    </row>
    <row r="1400" spans="1:28" s="227" customFormat="1" ht="20.25">
      <c r="A1400" s="181"/>
      <c r="B1400" s="182"/>
      <c r="C1400" s="186"/>
      <c r="D1400" s="230"/>
      <c r="E1400" s="182"/>
      <c r="F1400" s="182"/>
      <c r="G1400" s="182"/>
      <c r="H1400" s="183"/>
      <c r="I1400" s="184"/>
      <c r="J1400" s="184"/>
      <c r="K1400" s="224"/>
      <c r="L1400" s="224"/>
      <c r="M1400" s="224"/>
      <c r="N1400" s="224"/>
      <c r="O1400" s="224"/>
      <c r="P1400" s="185"/>
      <c r="Q1400" s="225"/>
      <c r="R1400" s="182" t="str">
        <f ca="1">IF(ISERROR($V1400),"",OFFSET('Smelter Look-up'!$C$4,$V1400-4,0)&amp;"")</f>
        <v/>
      </c>
      <c r="S1400" s="181" t="str">
        <f t="shared" ca="1" si="180"/>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si="181"/>
        <v>0</v>
      </c>
      <c r="AB1400" s="228" t="str">
        <f t="shared" si="182"/>
        <v/>
      </c>
    </row>
    <row r="1401" spans="1:28" s="227" customFormat="1" ht="20.25">
      <c r="A1401" s="181"/>
      <c r="B1401" s="182"/>
      <c r="C1401" s="186"/>
      <c r="D1401" s="230"/>
      <c r="E1401" s="182"/>
      <c r="F1401" s="182"/>
      <c r="G1401" s="182"/>
      <c r="H1401" s="183"/>
      <c r="I1401" s="184"/>
      <c r="J1401" s="184"/>
      <c r="K1401" s="224"/>
      <c r="L1401" s="224"/>
      <c r="M1401" s="224"/>
      <c r="N1401" s="224"/>
      <c r="O1401" s="224"/>
      <c r="P1401" s="185"/>
      <c r="Q1401" s="225"/>
      <c r="R1401" s="182" t="str">
        <f ca="1">IF(ISERROR($V1401),"",OFFSET('Smelter Look-up'!$C$4,$V1401-4,0)&amp;"")</f>
        <v/>
      </c>
      <c r="S1401" s="181" t="str">
        <f t="shared" ca="1" si="180"/>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si="181"/>
        <v>0</v>
      </c>
      <c r="AB1401" s="228" t="str">
        <f t="shared" si="182"/>
        <v/>
      </c>
    </row>
    <row r="1402" spans="1:28" s="227" customFormat="1" ht="20.25">
      <c r="A1402" s="181"/>
      <c r="B1402" s="182"/>
      <c r="C1402" s="186"/>
      <c r="D1402" s="230"/>
      <c r="E1402" s="182"/>
      <c r="F1402" s="182"/>
      <c r="G1402" s="182"/>
      <c r="H1402" s="183"/>
      <c r="I1402" s="184"/>
      <c r="J1402" s="184"/>
      <c r="K1402" s="224"/>
      <c r="L1402" s="224"/>
      <c r="M1402" s="224"/>
      <c r="N1402" s="224"/>
      <c r="O1402" s="224"/>
      <c r="P1402" s="185"/>
      <c r="Q1402" s="225"/>
      <c r="R1402" s="182" t="str">
        <f ca="1">IF(ISERROR($V1402),"",OFFSET('Smelter Look-up'!$C$4,$V1402-4,0)&amp;"")</f>
        <v/>
      </c>
      <c r="S1402" s="181" t="str">
        <f t="shared" ca="1" si="180"/>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si="181"/>
        <v>0</v>
      </c>
      <c r="AB1402" s="228" t="str">
        <f t="shared" si="182"/>
        <v/>
      </c>
    </row>
    <row r="1403" spans="1:28" s="227" customFormat="1" ht="20.25">
      <c r="A1403" s="181"/>
      <c r="B1403" s="182"/>
      <c r="C1403" s="186"/>
      <c r="D1403" s="230"/>
      <c r="E1403" s="182"/>
      <c r="F1403" s="182"/>
      <c r="G1403" s="182"/>
      <c r="H1403" s="183"/>
      <c r="I1403" s="184"/>
      <c r="J1403" s="184"/>
      <c r="K1403" s="224"/>
      <c r="L1403" s="224"/>
      <c r="M1403" s="224"/>
      <c r="N1403" s="224"/>
      <c r="O1403" s="224"/>
      <c r="P1403" s="185"/>
      <c r="Q1403" s="225"/>
      <c r="R1403" s="182" t="str">
        <f ca="1">IF(ISERROR($V1403),"",OFFSET('Smelter Look-up'!$C$4,$V1403-4,0)&amp;"")</f>
        <v/>
      </c>
      <c r="S1403" s="181" t="str">
        <f t="shared" ca="1" si="180"/>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si="181"/>
        <v>0</v>
      </c>
      <c r="AB1403" s="228" t="str">
        <f t="shared" si="182"/>
        <v/>
      </c>
    </row>
    <row r="1404" spans="1:28" s="227" customFormat="1" ht="20.25">
      <c r="A1404" s="181"/>
      <c r="B1404" s="182"/>
      <c r="C1404" s="186"/>
      <c r="D1404" s="230"/>
      <c r="E1404" s="182"/>
      <c r="F1404" s="182"/>
      <c r="G1404" s="182"/>
      <c r="H1404" s="183"/>
      <c r="I1404" s="184"/>
      <c r="J1404" s="184"/>
      <c r="K1404" s="224"/>
      <c r="L1404" s="224"/>
      <c r="M1404" s="224"/>
      <c r="N1404" s="224"/>
      <c r="O1404" s="224"/>
      <c r="P1404" s="185"/>
      <c r="Q1404" s="225"/>
      <c r="R1404" s="182" t="str">
        <f ca="1">IF(ISERROR($V1404),"",OFFSET('Smelter Look-up'!$C$4,$V1404-4,0)&amp;"")</f>
        <v/>
      </c>
      <c r="S1404" s="181" t="str">
        <f t="shared" ca="1" si="180"/>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si="181"/>
        <v>0</v>
      </c>
      <c r="AB1404" s="228" t="str">
        <f t="shared" si="182"/>
        <v/>
      </c>
    </row>
    <row r="1405" spans="1:28" s="227" customFormat="1" ht="20.25">
      <c r="A1405" s="181"/>
      <c r="B1405" s="182"/>
      <c r="C1405" s="186"/>
      <c r="D1405" s="230"/>
      <c r="E1405" s="182"/>
      <c r="F1405" s="182"/>
      <c r="G1405" s="182"/>
      <c r="H1405" s="183"/>
      <c r="I1405" s="184"/>
      <c r="J1405" s="184"/>
      <c r="K1405" s="224"/>
      <c r="L1405" s="224"/>
      <c r="M1405" s="224"/>
      <c r="N1405" s="224"/>
      <c r="O1405" s="224"/>
      <c r="P1405" s="185"/>
      <c r="Q1405" s="225"/>
      <c r="R1405" s="182" t="str">
        <f ca="1">IF(ISERROR($V1405),"",OFFSET('Smelter Look-up'!$C$4,$V1405-4,0)&amp;"")</f>
        <v/>
      </c>
      <c r="S1405" s="181" t="str">
        <f t="shared" ref="S1405:S1435" ca="1" si="183">IF(B1405="","",IF(ISERROR(MATCH($E1405,CL,0)),"Unknown",INDIRECT("'C'!$A$"&amp;MATCH($E1405,CL,0)+1)))</f>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ref="X1405:X1435" si="184">IF(AND(C1405="Smelter not listed",OR(LEN(D1405)=0,LEN(E1405)=0)),1,0)</f>
        <v>0</v>
      </c>
      <c r="AB1405" s="228" t="str">
        <f t="shared" ref="AB1405:AB1435" si="185">B1405&amp;C1405</f>
        <v/>
      </c>
    </row>
    <row r="1406" spans="1:28" s="227" customFormat="1" ht="20.25">
      <c r="A1406" s="181"/>
      <c r="B1406" s="182"/>
      <c r="C1406" s="186"/>
      <c r="D1406" s="230"/>
      <c r="E1406" s="182"/>
      <c r="F1406" s="182"/>
      <c r="G1406" s="182"/>
      <c r="H1406" s="183"/>
      <c r="I1406" s="184"/>
      <c r="J1406" s="184"/>
      <c r="K1406" s="224"/>
      <c r="L1406" s="224"/>
      <c r="M1406" s="224"/>
      <c r="N1406" s="224"/>
      <c r="O1406" s="224"/>
      <c r="P1406" s="185"/>
      <c r="Q1406" s="225"/>
      <c r="R1406" s="182" t="str">
        <f ca="1">IF(ISERROR($V1406),"",OFFSET('Smelter Look-up'!$C$4,$V1406-4,0)&amp;"")</f>
        <v/>
      </c>
      <c r="S1406" s="181" t="str">
        <f t="shared" ca="1" si="183"/>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si="184"/>
        <v>0</v>
      </c>
      <c r="AB1406" s="228" t="str">
        <f t="shared" si="185"/>
        <v/>
      </c>
    </row>
    <row r="1407" spans="1:28" s="227" customFormat="1" ht="20.25">
      <c r="A1407" s="181"/>
      <c r="B1407" s="182"/>
      <c r="C1407" s="186"/>
      <c r="D1407" s="230"/>
      <c r="E1407" s="182"/>
      <c r="F1407" s="182"/>
      <c r="G1407" s="182"/>
      <c r="H1407" s="183"/>
      <c r="I1407" s="184"/>
      <c r="J1407" s="184"/>
      <c r="K1407" s="224"/>
      <c r="L1407" s="224"/>
      <c r="M1407" s="224"/>
      <c r="N1407" s="224"/>
      <c r="O1407" s="224"/>
      <c r="P1407" s="185"/>
      <c r="Q1407" s="225"/>
      <c r="R1407" s="182" t="str">
        <f ca="1">IF(ISERROR($V1407),"",OFFSET('Smelter Look-up'!$C$4,$V1407-4,0)&amp;"")</f>
        <v/>
      </c>
      <c r="S1407" s="181" t="str">
        <f t="shared" ca="1" si="183"/>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si="184"/>
        <v>0</v>
      </c>
      <c r="AB1407" s="228" t="str">
        <f t="shared" si="185"/>
        <v/>
      </c>
    </row>
    <row r="1408" spans="1:28" s="227" customFormat="1" ht="20.25">
      <c r="A1408" s="181"/>
      <c r="B1408" s="182"/>
      <c r="C1408" s="186"/>
      <c r="D1408" s="230"/>
      <c r="E1408" s="182"/>
      <c r="F1408" s="182"/>
      <c r="G1408" s="182"/>
      <c r="H1408" s="183"/>
      <c r="I1408" s="184"/>
      <c r="J1408" s="184"/>
      <c r="K1408" s="224"/>
      <c r="L1408" s="224"/>
      <c r="M1408" s="224"/>
      <c r="N1408" s="224"/>
      <c r="O1408" s="224"/>
      <c r="P1408" s="185"/>
      <c r="Q1408" s="225"/>
      <c r="R1408" s="182" t="str">
        <f ca="1">IF(ISERROR($V1408),"",OFFSET('Smelter Look-up'!$C$4,$V1408-4,0)&amp;"")</f>
        <v/>
      </c>
      <c r="S1408" s="181" t="str">
        <f t="shared" ca="1" si="183"/>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si="184"/>
        <v>0</v>
      </c>
      <c r="AB1408" s="228" t="str">
        <f t="shared" si="185"/>
        <v/>
      </c>
    </row>
    <row r="1409" spans="1:28" s="227" customFormat="1" ht="20.25">
      <c r="A1409" s="181"/>
      <c r="B1409" s="182"/>
      <c r="C1409" s="186"/>
      <c r="D1409" s="230"/>
      <c r="E1409" s="182"/>
      <c r="F1409" s="182"/>
      <c r="G1409" s="182"/>
      <c r="H1409" s="183"/>
      <c r="I1409" s="184"/>
      <c r="J1409" s="184"/>
      <c r="K1409" s="224"/>
      <c r="L1409" s="224"/>
      <c r="M1409" s="224"/>
      <c r="N1409" s="224"/>
      <c r="O1409" s="224"/>
      <c r="P1409" s="185"/>
      <c r="Q1409" s="225"/>
      <c r="R1409" s="182" t="str">
        <f ca="1">IF(ISERROR($V1409),"",OFFSET('Smelter Look-up'!$C$4,$V1409-4,0)&amp;"")</f>
        <v/>
      </c>
      <c r="S1409" s="181" t="str">
        <f t="shared" ca="1" si="183"/>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si="184"/>
        <v>0</v>
      </c>
      <c r="AB1409" s="228" t="str">
        <f t="shared" si="185"/>
        <v/>
      </c>
    </row>
    <row r="1410" spans="1:28" s="227" customFormat="1" ht="20.25">
      <c r="A1410" s="181"/>
      <c r="B1410" s="182"/>
      <c r="C1410" s="186"/>
      <c r="D1410" s="230"/>
      <c r="E1410" s="182"/>
      <c r="F1410" s="182"/>
      <c r="G1410" s="182"/>
      <c r="H1410" s="183"/>
      <c r="I1410" s="184"/>
      <c r="J1410" s="184"/>
      <c r="K1410" s="224"/>
      <c r="L1410" s="224"/>
      <c r="M1410" s="224"/>
      <c r="N1410" s="224"/>
      <c r="O1410" s="224"/>
      <c r="P1410" s="185"/>
      <c r="Q1410" s="225"/>
      <c r="R1410" s="182" t="str">
        <f ca="1">IF(ISERROR($V1410),"",OFFSET('Smelter Look-up'!$C$4,$V1410-4,0)&amp;"")</f>
        <v/>
      </c>
      <c r="S1410" s="181" t="str">
        <f t="shared" ca="1" si="183"/>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si="184"/>
        <v>0</v>
      </c>
      <c r="AB1410" s="228" t="str">
        <f t="shared" si="185"/>
        <v/>
      </c>
    </row>
    <row r="1411" spans="1:28" s="227" customFormat="1" ht="20.25">
      <c r="A1411" s="181"/>
      <c r="B1411" s="182"/>
      <c r="C1411" s="186"/>
      <c r="D1411" s="230"/>
      <c r="E1411" s="182"/>
      <c r="F1411" s="182"/>
      <c r="G1411" s="182"/>
      <c r="H1411" s="183"/>
      <c r="I1411" s="184"/>
      <c r="J1411" s="184"/>
      <c r="K1411" s="224"/>
      <c r="L1411" s="224"/>
      <c r="M1411" s="224"/>
      <c r="N1411" s="224"/>
      <c r="O1411" s="224"/>
      <c r="P1411" s="185"/>
      <c r="Q1411" s="225"/>
      <c r="R1411" s="182" t="str">
        <f ca="1">IF(ISERROR($V1411),"",OFFSET('Smelter Look-up'!$C$4,$V1411-4,0)&amp;"")</f>
        <v/>
      </c>
      <c r="S1411" s="181" t="str">
        <f t="shared" ca="1" si="183"/>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si="184"/>
        <v>0</v>
      </c>
      <c r="AB1411" s="228" t="str">
        <f t="shared" si="185"/>
        <v/>
      </c>
    </row>
    <row r="1412" spans="1:28" s="227" customFormat="1" ht="20.25">
      <c r="A1412" s="181"/>
      <c r="B1412" s="182"/>
      <c r="C1412" s="186"/>
      <c r="D1412" s="230"/>
      <c r="E1412" s="182"/>
      <c r="F1412" s="182"/>
      <c r="G1412" s="182"/>
      <c r="H1412" s="183"/>
      <c r="I1412" s="184"/>
      <c r="J1412" s="184"/>
      <c r="K1412" s="224"/>
      <c r="L1412" s="224"/>
      <c r="M1412" s="224"/>
      <c r="N1412" s="224"/>
      <c r="O1412" s="224"/>
      <c r="P1412" s="185"/>
      <c r="Q1412" s="225"/>
      <c r="R1412" s="182" t="str">
        <f ca="1">IF(ISERROR($V1412),"",OFFSET('Smelter Look-up'!$C$4,$V1412-4,0)&amp;"")</f>
        <v/>
      </c>
      <c r="S1412" s="181" t="str">
        <f t="shared" ca="1" si="183"/>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si="184"/>
        <v>0</v>
      </c>
      <c r="AB1412" s="228" t="str">
        <f t="shared" si="185"/>
        <v/>
      </c>
    </row>
    <row r="1413" spans="1:28" s="227" customFormat="1" ht="20.25">
      <c r="A1413" s="181"/>
      <c r="B1413" s="182"/>
      <c r="C1413" s="186"/>
      <c r="D1413" s="230"/>
      <c r="E1413" s="182"/>
      <c r="F1413" s="182"/>
      <c r="G1413" s="182"/>
      <c r="H1413" s="183"/>
      <c r="I1413" s="184"/>
      <c r="J1413" s="184"/>
      <c r="K1413" s="224"/>
      <c r="L1413" s="224"/>
      <c r="M1413" s="224"/>
      <c r="N1413" s="224"/>
      <c r="O1413" s="224"/>
      <c r="P1413" s="185"/>
      <c r="Q1413" s="225"/>
      <c r="R1413" s="182" t="str">
        <f ca="1">IF(ISERROR($V1413),"",OFFSET('Smelter Look-up'!$C$4,$V1413-4,0)&amp;"")</f>
        <v/>
      </c>
      <c r="S1413" s="181" t="str">
        <f t="shared" ca="1" si="183"/>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si="184"/>
        <v>0</v>
      </c>
      <c r="AB1413" s="228" t="str">
        <f t="shared" si="185"/>
        <v/>
      </c>
    </row>
    <row r="1414" spans="1:28" s="227" customFormat="1" ht="20.25">
      <c r="A1414" s="181"/>
      <c r="B1414" s="182"/>
      <c r="C1414" s="186"/>
      <c r="D1414" s="230"/>
      <c r="E1414" s="182"/>
      <c r="F1414" s="182"/>
      <c r="G1414" s="182"/>
      <c r="H1414" s="183"/>
      <c r="I1414" s="184"/>
      <c r="J1414" s="184"/>
      <c r="K1414" s="224"/>
      <c r="L1414" s="224"/>
      <c r="M1414" s="224"/>
      <c r="N1414" s="224"/>
      <c r="O1414" s="224"/>
      <c r="P1414" s="185"/>
      <c r="Q1414" s="225"/>
      <c r="R1414" s="182" t="str">
        <f ca="1">IF(ISERROR($V1414),"",OFFSET('Smelter Look-up'!$C$4,$V1414-4,0)&amp;"")</f>
        <v/>
      </c>
      <c r="S1414" s="181" t="str">
        <f t="shared" ca="1" si="183"/>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si="184"/>
        <v>0</v>
      </c>
      <c r="AB1414" s="228" t="str">
        <f t="shared" si="185"/>
        <v/>
      </c>
    </row>
    <row r="1415" spans="1:28" s="227" customFormat="1" ht="20.25">
      <c r="A1415" s="181"/>
      <c r="B1415" s="182"/>
      <c r="C1415" s="186"/>
      <c r="D1415" s="230"/>
      <c r="E1415" s="182"/>
      <c r="F1415" s="182"/>
      <c r="G1415" s="182"/>
      <c r="H1415" s="183"/>
      <c r="I1415" s="184"/>
      <c r="J1415" s="184"/>
      <c r="K1415" s="224"/>
      <c r="L1415" s="224"/>
      <c r="M1415" s="224"/>
      <c r="N1415" s="224"/>
      <c r="O1415" s="224"/>
      <c r="P1415" s="185"/>
      <c r="Q1415" s="225"/>
      <c r="R1415" s="182" t="str">
        <f ca="1">IF(ISERROR($V1415),"",OFFSET('Smelter Look-up'!$C$4,$V1415-4,0)&amp;"")</f>
        <v/>
      </c>
      <c r="S1415" s="181" t="str">
        <f t="shared" ca="1" si="183"/>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si="184"/>
        <v>0</v>
      </c>
      <c r="AB1415" s="228" t="str">
        <f t="shared" si="185"/>
        <v/>
      </c>
    </row>
    <row r="1416" spans="1:28" s="227" customFormat="1" ht="20.25">
      <c r="A1416" s="181"/>
      <c r="B1416" s="182"/>
      <c r="C1416" s="186"/>
      <c r="D1416" s="230"/>
      <c r="E1416" s="182"/>
      <c r="F1416" s="182"/>
      <c r="G1416" s="182"/>
      <c r="H1416" s="183"/>
      <c r="I1416" s="184"/>
      <c r="J1416" s="184"/>
      <c r="K1416" s="224"/>
      <c r="L1416" s="224"/>
      <c r="M1416" s="224"/>
      <c r="N1416" s="224"/>
      <c r="O1416" s="224"/>
      <c r="P1416" s="185"/>
      <c r="Q1416" s="225"/>
      <c r="R1416" s="182" t="str">
        <f ca="1">IF(ISERROR($V1416),"",OFFSET('Smelter Look-up'!$C$4,$V1416-4,0)&amp;"")</f>
        <v/>
      </c>
      <c r="S1416" s="181" t="str">
        <f t="shared" ca="1" si="183"/>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si="184"/>
        <v>0</v>
      </c>
      <c r="AB1416" s="228" t="str">
        <f t="shared" si="185"/>
        <v/>
      </c>
    </row>
    <row r="1417" spans="1:28" s="227" customFormat="1" ht="20.25">
      <c r="A1417" s="181"/>
      <c r="B1417" s="182"/>
      <c r="C1417" s="186"/>
      <c r="D1417" s="230"/>
      <c r="E1417" s="182"/>
      <c r="F1417" s="182"/>
      <c r="G1417" s="182"/>
      <c r="H1417" s="183"/>
      <c r="I1417" s="184"/>
      <c r="J1417" s="184"/>
      <c r="K1417" s="224"/>
      <c r="L1417" s="224"/>
      <c r="M1417" s="224"/>
      <c r="N1417" s="224"/>
      <c r="O1417" s="224"/>
      <c r="P1417" s="185"/>
      <c r="Q1417" s="225"/>
      <c r="R1417" s="182" t="str">
        <f ca="1">IF(ISERROR($V1417),"",OFFSET('Smelter Look-up'!$C$4,$V1417-4,0)&amp;"")</f>
        <v/>
      </c>
      <c r="S1417" s="181" t="str">
        <f t="shared" ca="1" si="183"/>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si="184"/>
        <v>0</v>
      </c>
      <c r="AB1417" s="228" t="str">
        <f t="shared" si="185"/>
        <v/>
      </c>
    </row>
    <row r="1418" spans="1:28" s="227" customFormat="1" ht="20.25">
      <c r="A1418" s="181"/>
      <c r="B1418" s="182"/>
      <c r="C1418" s="186"/>
      <c r="D1418" s="230"/>
      <c r="E1418" s="182"/>
      <c r="F1418" s="182"/>
      <c r="G1418" s="182"/>
      <c r="H1418" s="183"/>
      <c r="I1418" s="184"/>
      <c r="J1418" s="184"/>
      <c r="K1418" s="224"/>
      <c r="L1418" s="224"/>
      <c r="M1418" s="224"/>
      <c r="N1418" s="224"/>
      <c r="O1418" s="224"/>
      <c r="P1418" s="185"/>
      <c r="Q1418" s="225"/>
      <c r="R1418" s="182" t="str">
        <f ca="1">IF(ISERROR($V1418),"",OFFSET('Smelter Look-up'!$C$4,$V1418-4,0)&amp;"")</f>
        <v/>
      </c>
      <c r="S1418" s="181" t="str">
        <f t="shared" ca="1" si="183"/>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si="184"/>
        <v>0</v>
      </c>
      <c r="AB1418" s="228" t="str">
        <f t="shared" si="185"/>
        <v/>
      </c>
    </row>
    <row r="1419" spans="1:28" s="227" customFormat="1" ht="20.25">
      <c r="A1419" s="181"/>
      <c r="B1419" s="182"/>
      <c r="C1419" s="186"/>
      <c r="D1419" s="230"/>
      <c r="E1419" s="182"/>
      <c r="F1419" s="182"/>
      <c r="G1419" s="182"/>
      <c r="H1419" s="183"/>
      <c r="I1419" s="184"/>
      <c r="J1419" s="184"/>
      <c r="K1419" s="224"/>
      <c r="L1419" s="224"/>
      <c r="M1419" s="224"/>
      <c r="N1419" s="224"/>
      <c r="O1419" s="224"/>
      <c r="P1419" s="185"/>
      <c r="Q1419" s="225"/>
      <c r="R1419" s="182" t="str">
        <f ca="1">IF(ISERROR($V1419),"",OFFSET('Smelter Look-up'!$C$4,$V1419-4,0)&amp;"")</f>
        <v/>
      </c>
      <c r="S1419" s="181" t="str">
        <f t="shared" ca="1" si="183"/>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si="184"/>
        <v>0</v>
      </c>
      <c r="AB1419" s="228" t="str">
        <f t="shared" si="185"/>
        <v/>
      </c>
    </row>
    <row r="1420" spans="1:28" s="227" customFormat="1" ht="20.25">
      <c r="A1420" s="181"/>
      <c r="B1420" s="182"/>
      <c r="C1420" s="186"/>
      <c r="D1420" s="230"/>
      <c r="E1420" s="182"/>
      <c r="F1420" s="182"/>
      <c r="G1420" s="182"/>
      <c r="H1420" s="183"/>
      <c r="I1420" s="184"/>
      <c r="J1420" s="184"/>
      <c r="K1420" s="224"/>
      <c r="L1420" s="224"/>
      <c r="M1420" s="224"/>
      <c r="N1420" s="224"/>
      <c r="O1420" s="224"/>
      <c r="P1420" s="185"/>
      <c r="Q1420" s="225"/>
      <c r="R1420" s="182" t="str">
        <f ca="1">IF(ISERROR($V1420),"",OFFSET('Smelter Look-up'!$C$4,$V1420-4,0)&amp;"")</f>
        <v/>
      </c>
      <c r="S1420" s="181" t="str">
        <f t="shared" ca="1" si="183"/>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si="184"/>
        <v>0</v>
      </c>
      <c r="AB1420" s="228" t="str">
        <f t="shared" si="185"/>
        <v/>
      </c>
    </row>
    <row r="1421" spans="1:28" s="227" customFormat="1" ht="20.25">
      <c r="A1421" s="181"/>
      <c r="B1421" s="182"/>
      <c r="C1421" s="186"/>
      <c r="D1421" s="230"/>
      <c r="E1421" s="182"/>
      <c r="F1421" s="182"/>
      <c r="G1421" s="182"/>
      <c r="H1421" s="183"/>
      <c r="I1421" s="184"/>
      <c r="J1421" s="184"/>
      <c r="K1421" s="224"/>
      <c r="L1421" s="224"/>
      <c r="M1421" s="224"/>
      <c r="N1421" s="224"/>
      <c r="O1421" s="224"/>
      <c r="P1421" s="185"/>
      <c r="Q1421" s="225"/>
      <c r="R1421" s="182" t="str">
        <f ca="1">IF(ISERROR($V1421),"",OFFSET('Smelter Look-up'!$C$4,$V1421-4,0)&amp;"")</f>
        <v/>
      </c>
      <c r="S1421" s="181" t="str">
        <f t="shared" ca="1" si="183"/>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si="184"/>
        <v>0</v>
      </c>
      <c r="AB1421" s="228" t="str">
        <f t="shared" si="185"/>
        <v/>
      </c>
    </row>
    <row r="1422" spans="1:28" s="227" customFormat="1" ht="20.25">
      <c r="A1422" s="181"/>
      <c r="B1422" s="182"/>
      <c r="C1422" s="186"/>
      <c r="D1422" s="230"/>
      <c r="E1422" s="182"/>
      <c r="F1422" s="182"/>
      <c r="G1422" s="182"/>
      <c r="H1422" s="183"/>
      <c r="I1422" s="184"/>
      <c r="J1422" s="184"/>
      <c r="K1422" s="224"/>
      <c r="L1422" s="224"/>
      <c r="M1422" s="224"/>
      <c r="N1422" s="224"/>
      <c r="O1422" s="224"/>
      <c r="P1422" s="185"/>
      <c r="Q1422" s="225"/>
      <c r="R1422" s="182" t="str">
        <f ca="1">IF(ISERROR($V1422),"",OFFSET('Smelter Look-up'!$C$4,$V1422-4,0)&amp;"")</f>
        <v/>
      </c>
      <c r="S1422" s="181" t="str">
        <f t="shared" ca="1" si="183"/>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si="184"/>
        <v>0</v>
      </c>
      <c r="AB1422" s="228" t="str">
        <f t="shared" si="185"/>
        <v/>
      </c>
    </row>
    <row r="1423" spans="1:28" s="227" customFormat="1" ht="20.25">
      <c r="A1423" s="181"/>
      <c r="B1423" s="182"/>
      <c r="C1423" s="186"/>
      <c r="D1423" s="230"/>
      <c r="E1423" s="182"/>
      <c r="F1423" s="182"/>
      <c r="G1423" s="182"/>
      <c r="H1423" s="183"/>
      <c r="I1423" s="184"/>
      <c r="J1423" s="184"/>
      <c r="K1423" s="224"/>
      <c r="L1423" s="224"/>
      <c r="M1423" s="224"/>
      <c r="N1423" s="224"/>
      <c r="O1423" s="224"/>
      <c r="P1423" s="185"/>
      <c r="Q1423" s="225"/>
      <c r="R1423" s="182" t="str">
        <f ca="1">IF(ISERROR($V1423),"",OFFSET('Smelter Look-up'!$C$4,$V1423-4,0)&amp;"")</f>
        <v/>
      </c>
      <c r="S1423" s="181" t="str">
        <f t="shared" ca="1" si="183"/>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si="184"/>
        <v>0</v>
      </c>
      <c r="AB1423" s="228" t="str">
        <f t="shared" si="185"/>
        <v/>
      </c>
    </row>
    <row r="1424" spans="1:28" s="227" customFormat="1" ht="20.25">
      <c r="A1424" s="181"/>
      <c r="B1424" s="182"/>
      <c r="C1424" s="186"/>
      <c r="D1424" s="230"/>
      <c r="E1424" s="182"/>
      <c r="F1424" s="182"/>
      <c r="G1424" s="182"/>
      <c r="H1424" s="183"/>
      <c r="I1424" s="184"/>
      <c r="J1424" s="184"/>
      <c r="K1424" s="224"/>
      <c r="L1424" s="224"/>
      <c r="M1424" s="224"/>
      <c r="N1424" s="224"/>
      <c r="O1424" s="224"/>
      <c r="P1424" s="185"/>
      <c r="Q1424" s="225"/>
      <c r="R1424" s="182" t="str">
        <f ca="1">IF(ISERROR($V1424),"",OFFSET('Smelter Look-up'!$C$4,$V1424-4,0)&amp;"")</f>
        <v/>
      </c>
      <c r="S1424" s="181" t="str">
        <f t="shared" ca="1" si="183"/>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si="184"/>
        <v>0</v>
      </c>
      <c r="AB1424" s="228" t="str">
        <f t="shared" si="185"/>
        <v/>
      </c>
    </row>
    <row r="1425" spans="1:28" s="227" customFormat="1" ht="20.25">
      <c r="A1425" s="181"/>
      <c r="B1425" s="182"/>
      <c r="C1425" s="186"/>
      <c r="D1425" s="230"/>
      <c r="E1425" s="182"/>
      <c r="F1425" s="182"/>
      <c r="G1425" s="182"/>
      <c r="H1425" s="183"/>
      <c r="I1425" s="184"/>
      <c r="J1425" s="184"/>
      <c r="K1425" s="224"/>
      <c r="L1425" s="224"/>
      <c r="M1425" s="224"/>
      <c r="N1425" s="224"/>
      <c r="O1425" s="224"/>
      <c r="P1425" s="185"/>
      <c r="Q1425" s="225"/>
      <c r="R1425" s="182" t="str">
        <f ca="1">IF(ISERROR($V1425),"",OFFSET('Smelter Look-up'!$C$4,$V1425-4,0)&amp;"")</f>
        <v/>
      </c>
      <c r="S1425" s="181" t="str">
        <f t="shared" ca="1" si="183"/>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si="184"/>
        <v>0</v>
      </c>
      <c r="AB1425" s="228" t="str">
        <f t="shared" si="185"/>
        <v/>
      </c>
    </row>
    <row r="1426" spans="1:28" s="227" customFormat="1" ht="20.25">
      <c r="A1426" s="181"/>
      <c r="B1426" s="182"/>
      <c r="C1426" s="186"/>
      <c r="D1426" s="230"/>
      <c r="E1426" s="182"/>
      <c r="F1426" s="182"/>
      <c r="G1426" s="182"/>
      <c r="H1426" s="183"/>
      <c r="I1426" s="184"/>
      <c r="J1426" s="184"/>
      <c r="K1426" s="224"/>
      <c r="L1426" s="224"/>
      <c r="M1426" s="224"/>
      <c r="N1426" s="224"/>
      <c r="O1426" s="224"/>
      <c r="P1426" s="185"/>
      <c r="Q1426" s="225"/>
      <c r="R1426" s="182" t="str">
        <f ca="1">IF(ISERROR($V1426),"",OFFSET('Smelter Look-up'!$C$4,$V1426-4,0)&amp;"")</f>
        <v/>
      </c>
      <c r="S1426" s="181" t="str">
        <f t="shared" ca="1" si="183"/>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si="184"/>
        <v>0</v>
      </c>
      <c r="AB1426" s="228" t="str">
        <f t="shared" si="185"/>
        <v/>
      </c>
    </row>
    <row r="1427" spans="1:28" s="227" customFormat="1" ht="20.25">
      <c r="A1427" s="181"/>
      <c r="B1427" s="182"/>
      <c r="C1427" s="186"/>
      <c r="D1427" s="230"/>
      <c r="E1427" s="182"/>
      <c r="F1427" s="182"/>
      <c r="G1427" s="182"/>
      <c r="H1427" s="183"/>
      <c r="I1427" s="184"/>
      <c r="J1427" s="184"/>
      <c r="K1427" s="224"/>
      <c r="L1427" s="224"/>
      <c r="M1427" s="224"/>
      <c r="N1427" s="224"/>
      <c r="O1427" s="224"/>
      <c r="P1427" s="185"/>
      <c r="Q1427" s="225"/>
      <c r="R1427" s="182" t="str">
        <f ca="1">IF(ISERROR($V1427),"",OFFSET('Smelter Look-up'!$C$4,$V1427-4,0)&amp;"")</f>
        <v/>
      </c>
      <c r="S1427" s="181" t="str">
        <f t="shared" ca="1" si="183"/>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si="184"/>
        <v>0</v>
      </c>
      <c r="AB1427" s="228" t="str">
        <f t="shared" si="185"/>
        <v/>
      </c>
    </row>
    <row r="1428" spans="1:28" s="227" customFormat="1" ht="20.25">
      <c r="A1428" s="181"/>
      <c r="B1428" s="182"/>
      <c r="C1428" s="186"/>
      <c r="D1428" s="230"/>
      <c r="E1428" s="182"/>
      <c r="F1428" s="182"/>
      <c r="G1428" s="182"/>
      <c r="H1428" s="183"/>
      <c r="I1428" s="184"/>
      <c r="J1428" s="184"/>
      <c r="K1428" s="224"/>
      <c r="L1428" s="224"/>
      <c r="M1428" s="224"/>
      <c r="N1428" s="224"/>
      <c r="O1428" s="224"/>
      <c r="P1428" s="185"/>
      <c r="Q1428" s="225"/>
      <c r="R1428" s="182" t="str">
        <f ca="1">IF(ISERROR($V1428),"",OFFSET('Smelter Look-up'!$C$4,$V1428-4,0)&amp;"")</f>
        <v/>
      </c>
      <c r="S1428" s="181" t="str">
        <f t="shared" ca="1" si="183"/>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si="184"/>
        <v>0</v>
      </c>
      <c r="AB1428" s="228" t="str">
        <f t="shared" si="185"/>
        <v/>
      </c>
    </row>
    <row r="1429" spans="1:28" s="227" customFormat="1" ht="20.25">
      <c r="A1429" s="181"/>
      <c r="B1429" s="182"/>
      <c r="C1429" s="186"/>
      <c r="D1429" s="230"/>
      <c r="E1429" s="182"/>
      <c r="F1429" s="182"/>
      <c r="G1429" s="182"/>
      <c r="H1429" s="183"/>
      <c r="I1429" s="184"/>
      <c r="J1429" s="184"/>
      <c r="K1429" s="224"/>
      <c r="L1429" s="224"/>
      <c r="M1429" s="224"/>
      <c r="N1429" s="224"/>
      <c r="O1429" s="224"/>
      <c r="P1429" s="185"/>
      <c r="Q1429" s="225"/>
      <c r="R1429" s="182" t="str">
        <f ca="1">IF(ISERROR($V1429),"",OFFSET('Smelter Look-up'!$C$4,$V1429-4,0)&amp;"")</f>
        <v/>
      </c>
      <c r="S1429" s="181" t="str">
        <f t="shared" ca="1" si="183"/>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si="184"/>
        <v>0</v>
      </c>
      <c r="AB1429" s="228" t="str">
        <f t="shared" si="185"/>
        <v/>
      </c>
    </row>
    <row r="1430" spans="1:28" s="227" customFormat="1" ht="20.25">
      <c r="A1430" s="181"/>
      <c r="B1430" s="182"/>
      <c r="C1430" s="186"/>
      <c r="D1430" s="230"/>
      <c r="E1430" s="182"/>
      <c r="F1430" s="182"/>
      <c r="G1430" s="182"/>
      <c r="H1430" s="183"/>
      <c r="I1430" s="184"/>
      <c r="J1430" s="184"/>
      <c r="K1430" s="224"/>
      <c r="L1430" s="224"/>
      <c r="M1430" s="224"/>
      <c r="N1430" s="224"/>
      <c r="O1430" s="224"/>
      <c r="P1430" s="185"/>
      <c r="Q1430" s="225"/>
      <c r="R1430" s="182" t="str">
        <f ca="1">IF(ISERROR($V1430),"",OFFSET('Smelter Look-up'!$C$4,$V1430-4,0)&amp;"")</f>
        <v/>
      </c>
      <c r="S1430" s="181" t="str">
        <f t="shared" ca="1" si="183"/>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si="184"/>
        <v>0</v>
      </c>
      <c r="AB1430" s="228" t="str">
        <f t="shared" si="185"/>
        <v/>
      </c>
    </row>
    <row r="1431" spans="1:28" s="227" customFormat="1" ht="20.25">
      <c r="A1431" s="181"/>
      <c r="B1431" s="182"/>
      <c r="C1431" s="186"/>
      <c r="D1431" s="230"/>
      <c r="E1431" s="182"/>
      <c r="F1431" s="182"/>
      <c r="G1431" s="182"/>
      <c r="H1431" s="183"/>
      <c r="I1431" s="184"/>
      <c r="J1431" s="184"/>
      <c r="K1431" s="224"/>
      <c r="L1431" s="224"/>
      <c r="M1431" s="224"/>
      <c r="N1431" s="224"/>
      <c r="O1431" s="224"/>
      <c r="P1431" s="185"/>
      <c r="Q1431" s="225"/>
      <c r="R1431" s="182" t="str">
        <f ca="1">IF(ISERROR($V1431),"",OFFSET('Smelter Look-up'!$C$4,$V1431-4,0)&amp;"")</f>
        <v/>
      </c>
      <c r="S1431" s="181" t="str">
        <f t="shared" ca="1" si="183"/>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si="184"/>
        <v>0</v>
      </c>
      <c r="AB1431" s="228" t="str">
        <f t="shared" si="185"/>
        <v/>
      </c>
    </row>
    <row r="1432" spans="1:28" s="227" customFormat="1" ht="20.25">
      <c r="A1432" s="181"/>
      <c r="B1432" s="182"/>
      <c r="C1432" s="186"/>
      <c r="D1432" s="230"/>
      <c r="E1432" s="182"/>
      <c r="F1432" s="182"/>
      <c r="G1432" s="182"/>
      <c r="H1432" s="183"/>
      <c r="I1432" s="184"/>
      <c r="J1432" s="184"/>
      <c r="K1432" s="224"/>
      <c r="L1432" s="224"/>
      <c r="M1432" s="224"/>
      <c r="N1432" s="224"/>
      <c r="O1432" s="224"/>
      <c r="P1432" s="185"/>
      <c r="Q1432" s="225"/>
      <c r="R1432" s="182" t="str">
        <f ca="1">IF(ISERROR($V1432),"",OFFSET('Smelter Look-up'!$C$4,$V1432-4,0)&amp;"")</f>
        <v/>
      </c>
      <c r="S1432" s="181" t="str">
        <f t="shared" ca="1" si="183"/>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si="184"/>
        <v>0</v>
      </c>
      <c r="AB1432" s="228" t="str">
        <f t="shared" si="185"/>
        <v/>
      </c>
    </row>
    <row r="1433" spans="1:28" s="227" customFormat="1" ht="20.25">
      <c r="A1433" s="181"/>
      <c r="B1433" s="182"/>
      <c r="C1433" s="186"/>
      <c r="D1433" s="230"/>
      <c r="E1433" s="182"/>
      <c r="F1433" s="182"/>
      <c r="G1433" s="182"/>
      <c r="H1433" s="183"/>
      <c r="I1433" s="184"/>
      <c r="J1433" s="184"/>
      <c r="K1433" s="224"/>
      <c r="L1433" s="224"/>
      <c r="M1433" s="224"/>
      <c r="N1433" s="224"/>
      <c r="O1433" s="224"/>
      <c r="P1433" s="185"/>
      <c r="Q1433" s="225"/>
      <c r="R1433" s="182" t="str">
        <f ca="1">IF(ISERROR($V1433),"",OFFSET('Smelter Look-up'!$C$4,$V1433-4,0)&amp;"")</f>
        <v/>
      </c>
      <c r="S1433" s="181" t="str">
        <f t="shared" ca="1" si="183"/>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si="184"/>
        <v>0</v>
      </c>
      <c r="AB1433" s="228" t="str">
        <f t="shared" si="185"/>
        <v/>
      </c>
    </row>
    <row r="1434" spans="1:28" s="227" customFormat="1" ht="20.25">
      <c r="A1434" s="181"/>
      <c r="B1434" s="182"/>
      <c r="C1434" s="186"/>
      <c r="D1434" s="230"/>
      <c r="E1434" s="182"/>
      <c r="F1434" s="182"/>
      <c r="G1434" s="182"/>
      <c r="H1434" s="183"/>
      <c r="I1434" s="184"/>
      <c r="J1434" s="184"/>
      <c r="K1434" s="224"/>
      <c r="L1434" s="224"/>
      <c r="M1434" s="224"/>
      <c r="N1434" s="224"/>
      <c r="O1434" s="224"/>
      <c r="P1434" s="185"/>
      <c r="Q1434" s="225"/>
      <c r="R1434" s="182" t="str">
        <f ca="1">IF(ISERROR($V1434),"",OFFSET('Smelter Look-up'!$C$4,$V1434-4,0)&amp;"")</f>
        <v/>
      </c>
      <c r="S1434" s="181" t="str">
        <f t="shared" ca="1" si="183"/>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si="184"/>
        <v>0</v>
      </c>
      <c r="AB1434" s="228" t="str">
        <f t="shared" si="185"/>
        <v/>
      </c>
    </row>
    <row r="1435" spans="1:28" s="227" customFormat="1" ht="20.25">
      <c r="A1435" s="181"/>
      <c r="B1435" s="182"/>
      <c r="C1435" s="186"/>
      <c r="D1435" s="230"/>
      <c r="E1435" s="182"/>
      <c r="F1435" s="182"/>
      <c r="G1435" s="182"/>
      <c r="H1435" s="183"/>
      <c r="I1435" s="184"/>
      <c r="J1435" s="184"/>
      <c r="K1435" s="224"/>
      <c r="L1435" s="224"/>
      <c r="M1435" s="224"/>
      <c r="N1435" s="224"/>
      <c r="O1435" s="224"/>
      <c r="P1435" s="185"/>
      <c r="Q1435" s="225"/>
      <c r="R1435" s="182" t="str">
        <f ca="1">IF(ISERROR($V1435),"",OFFSET('Smelter Look-up'!$C$4,$V1435-4,0)&amp;"")</f>
        <v/>
      </c>
      <c r="S1435" s="181" t="str">
        <f t="shared" ca="1" si="183"/>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si="184"/>
        <v>0</v>
      </c>
      <c r="AB1435" s="228" t="str">
        <f t="shared" si="185"/>
        <v/>
      </c>
    </row>
    <row r="1436" spans="1:28" s="227" customFormat="1" ht="20.25">
      <c r="A1436" s="181"/>
      <c r="B1436" s="182"/>
      <c r="C1436" s="186"/>
      <c r="D1436" s="230"/>
      <c r="E1436" s="182"/>
      <c r="F1436" s="182"/>
      <c r="G1436" s="182"/>
      <c r="H1436" s="183"/>
      <c r="I1436" s="184"/>
      <c r="J1436" s="184"/>
      <c r="K1436" s="224"/>
      <c r="L1436" s="224"/>
      <c r="M1436" s="224"/>
      <c r="N1436" s="224"/>
      <c r="O1436" s="224"/>
      <c r="P1436" s="185"/>
      <c r="Q1436" s="225"/>
      <c r="R1436" s="182" t="str">
        <f ca="1">IF(ISERROR($V1436),"",OFFSET('Smelter Look-up'!$C$4,$V1436-4,0)&amp;"")</f>
        <v/>
      </c>
      <c r="S1436" s="181" t="str">
        <f t="shared" ref="S1436" ca="1" si="186">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 si="187">IF(AND(C1436="Smelter not listed",OR(LEN(D1436)=0,LEN(E1436)=0)),1,0)</f>
        <v>0</v>
      </c>
      <c r="AB1436" s="228" t="str">
        <f t="shared" ref="AB1436" si="188">B1436&amp;C1436</f>
        <v/>
      </c>
    </row>
    <row r="1437" spans="1:28" s="227" customFormat="1" ht="20.25">
      <c r="A1437" s="181"/>
      <c r="B1437" s="182"/>
      <c r="C1437" s="186"/>
      <c r="D1437" s="230"/>
      <c r="E1437" s="182"/>
      <c r="F1437" s="182"/>
      <c r="G1437" s="182"/>
      <c r="H1437" s="183"/>
      <c r="I1437" s="184"/>
      <c r="J1437" s="184"/>
      <c r="K1437" s="224"/>
      <c r="L1437" s="224"/>
      <c r="M1437" s="224"/>
      <c r="N1437" s="224"/>
      <c r="O1437" s="224"/>
      <c r="P1437" s="185"/>
      <c r="Q1437" s="225"/>
      <c r="R1437" s="182" t="str">
        <f ca="1">IF(ISERROR($V1437),"",OFFSET('Smelter Look-up'!$C$4,$V1437-4,0)&amp;"")</f>
        <v/>
      </c>
      <c r="S1437" s="181" t="str">
        <f t="shared" ref="S1437:S1468" ca="1" si="189">IF(B1437="","",IF(ISERROR(MATCH($E1437,CL,0)),"Unknown",INDIRECT("'C'!$A$"&amp;MATCH($E1437,CL,0)+1)))</f>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ref="X1437:X1468" si="190">IF(AND(C1437="Smelter not listed",OR(LEN(D1437)=0,LEN(E1437)=0)),1,0)</f>
        <v>0</v>
      </c>
      <c r="AB1437" s="228" t="str">
        <f t="shared" ref="AB1437:AB1468" si="191">B1437&amp;C1437</f>
        <v/>
      </c>
    </row>
    <row r="1438" spans="1:28" s="227" customFormat="1" ht="20.25">
      <c r="A1438" s="181"/>
      <c r="B1438" s="182"/>
      <c r="C1438" s="186"/>
      <c r="D1438" s="230"/>
      <c r="E1438" s="182"/>
      <c r="F1438" s="182"/>
      <c r="G1438" s="182"/>
      <c r="H1438" s="183"/>
      <c r="I1438" s="184"/>
      <c r="J1438" s="184"/>
      <c r="K1438" s="224"/>
      <c r="L1438" s="224"/>
      <c r="M1438" s="224"/>
      <c r="N1438" s="224"/>
      <c r="O1438" s="224"/>
      <c r="P1438" s="185"/>
      <c r="Q1438" s="225"/>
      <c r="R1438" s="182" t="str">
        <f ca="1">IF(ISERROR($V1438),"",OFFSET('Smelter Look-up'!$C$4,$V1438-4,0)&amp;"")</f>
        <v/>
      </c>
      <c r="S1438" s="181" t="str">
        <f t="shared" ca="1" si="189"/>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si="190"/>
        <v>0</v>
      </c>
      <c r="AB1438" s="228" t="str">
        <f t="shared" si="191"/>
        <v/>
      </c>
    </row>
    <row r="1439" spans="1:28" s="227" customFormat="1" ht="20.25">
      <c r="A1439" s="181"/>
      <c r="B1439" s="182"/>
      <c r="C1439" s="186"/>
      <c r="D1439" s="230"/>
      <c r="E1439" s="182"/>
      <c r="F1439" s="182"/>
      <c r="G1439" s="182"/>
      <c r="H1439" s="183"/>
      <c r="I1439" s="184"/>
      <c r="J1439" s="184"/>
      <c r="K1439" s="224"/>
      <c r="L1439" s="224"/>
      <c r="M1439" s="224"/>
      <c r="N1439" s="224"/>
      <c r="O1439" s="224"/>
      <c r="P1439" s="185"/>
      <c r="Q1439" s="225"/>
      <c r="R1439" s="182" t="str">
        <f ca="1">IF(ISERROR($V1439),"",OFFSET('Smelter Look-up'!$C$4,$V1439-4,0)&amp;"")</f>
        <v/>
      </c>
      <c r="S1439" s="181" t="str">
        <f t="shared" ca="1" si="189"/>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si="190"/>
        <v>0</v>
      </c>
      <c r="AB1439" s="228" t="str">
        <f t="shared" si="191"/>
        <v/>
      </c>
    </row>
    <row r="1440" spans="1:28" s="227" customFormat="1" ht="20.25">
      <c r="A1440" s="181"/>
      <c r="B1440" s="182"/>
      <c r="C1440" s="186"/>
      <c r="D1440" s="230"/>
      <c r="E1440" s="182"/>
      <c r="F1440" s="182"/>
      <c r="G1440" s="182"/>
      <c r="H1440" s="183"/>
      <c r="I1440" s="184"/>
      <c r="J1440" s="184"/>
      <c r="K1440" s="224"/>
      <c r="L1440" s="224"/>
      <c r="M1440" s="224"/>
      <c r="N1440" s="224"/>
      <c r="O1440" s="224"/>
      <c r="P1440" s="185"/>
      <c r="Q1440" s="225"/>
      <c r="R1440" s="182" t="str">
        <f ca="1">IF(ISERROR($V1440),"",OFFSET('Smelter Look-up'!$C$4,$V1440-4,0)&amp;"")</f>
        <v/>
      </c>
      <c r="S1440" s="181" t="str">
        <f t="shared" ca="1" si="189"/>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si="190"/>
        <v>0</v>
      </c>
      <c r="AB1440" s="228" t="str">
        <f t="shared" si="191"/>
        <v/>
      </c>
    </row>
    <row r="1441" spans="1:28" s="227" customFormat="1" ht="20.25">
      <c r="A1441" s="181"/>
      <c r="B1441" s="182"/>
      <c r="C1441" s="186"/>
      <c r="D1441" s="230"/>
      <c r="E1441" s="182"/>
      <c r="F1441" s="182"/>
      <c r="G1441" s="182"/>
      <c r="H1441" s="183"/>
      <c r="I1441" s="184"/>
      <c r="J1441" s="184"/>
      <c r="K1441" s="224"/>
      <c r="L1441" s="224"/>
      <c r="M1441" s="224"/>
      <c r="N1441" s="224"/>
      <c r="O1441" s="224"/>
      <c r="P1441" s="185"/>
      <c r="Q1441" s="225"/>
      <c r="R1441" s="182" t="str">
        <f ca="1">IF(ISERROR($V1441),"",OFFSET('Smelter Look-up'!$C$4,$V1441-4,0)&amp;"")</f>
        <v/>
      </c>
      <c r="S1441" s="181" t="str">
        <f t="shared" ca="1" si="189"/>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si="190"/>
        <v>0</v>
      </c>
      <c r="AB1441" s="228" t="str">
        <f t="shared" si="191"/>
        <v/>
      </c>
    </row>
    <row r="1442" spans="1:28" s="227" customFormat="1" ht="20.25">
      <c r="A1442" s="181"/>
      <c r="B1442" s="182"/>
      <c r="C1442" s="186"/>
      <c r="D1442" s="230"/>
      <c r="E1442" s="182"/>
      <c r="F1442" s="182"/>
      <c r="G1442" s="182"/>
      <c r="H1442" s="183"/>
      <c r="I1442" s="184"/>
      <c r="J1442" s="184"/>
      <c r="K1442" s="224"/>
      <c r="L1442" s="224"/>
      <c r="M1442" s="224"/>
      <c r="N1442" s="224"/>
      <c r="O1442" s="224"/>
      <c r="P1442" s="185"/>
      <c r="Q1442" s="225"/>
      <c r="R1442" s="182" t="str">
        <f ca="1">IF(ISERROR($V1442),"",OFFSET('Smelter Look-up'!$C$4,$V1442-4,0)&amp;"")</f>
        <v/>
      </c>
      <c r="S1442" s="181" t="str">
        <f t="shared" ca="1" si="189"/>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si="190"/>
        <v>0</v>
      </c>
      <c r="AB1442" s="228" t="str">
        <f t="shared" si="191"/>
        <v/>
      </c>
    </row>
    <row r="1443" spans="1:28" s="227" customFormat="1" ht="20.25">
      <c r="A1443" s="181"/>
      <c r="B1443" s="182"/>
      <c r="C1443" s="186"/>
      <c r="D1443" s="230"/>
      <c r="E1443" s="182"/>
      <c r="F1443" s="182"/>
      <c r="G1443" s="182"/>
      <c r="H1443" s="183"/>
      <c r="I1443" s="184"/>
      <c r="J1443" s="184"/>
      <c r="K1443" s="224"/>
      <c r="L1443" s="224"/>
      <c r="M1443" s="224"/>
      <c r="N1443" s="224"/>
      <c r="O1443" s="224"/>
      <c r="P1443" s="185"/>
      <c r="Q1443" s="225"/>
      <c r="R1443" s="182" t="str">
        <f ca="1">IF(ISERROR($V1443),"",OFFSET('Smelter Look-up'!$C$4,$V1443-4,0)&amp;"")</f>
        <v/>
      </c>
      <c r="S1443" s="181" t="str">
        <f t="shared" ca="1" si="189"/>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si="190"/>
        <v>0</v>
      </c>
      <c r="AB1443" s="228" t="str">
        <f t="shared" si="191"/>
        <v/>
      </c>
    </row>
    <row r="1444" spans="1:28" s="227" customFormat="1" ht="20.25">
      <c r="A1444" s="181"/>
      <c r="B1444" s="182"/>
      <c r="C1444" s="186"/>
      <c r="D1444" s="230"/>
      <c r="E1444" s="182"/>
      <c r="F1444" s="182"/>
      <c r="G1444" s="182"/>
      <c r="H1444" s="183"/>
      <c r="I1444" s="184"/>
      <c r="J1444" s="184"/>
      <c r="K1444" s="224"/>
      <c r="L1444" s="224"/>
      <c r="M1444" s="224"/>
      <c r="N1444" s="224"/>
      <c r="O1444" s="224"/>
      <c r="P1444" s="185"/>
      <c r="Q1444" s="225"/>
      <c r="R1444" s="182" t="str">
        <f ca="1">IF(ISERROR($V1444),"",OFFSET('Smelter Look-up'!$C$4,$V1444-4,0)&amp;"")</f>
        <v/>
      </c>
      <c r="S1444" s="181" t="str">
        <f t="shared" ca="1" si="189"/>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si="190"/>
        <v>0</v>
      </c>
      <c r="AB1444" s="228" t="str">
        <f t="shared" si="191"/>
        <v/>
      </c>
    </row>
    <row r="1445" spans="1:28" s="227" customFormat="1" ht="20.25">
      <c r="A1445" s="181"/>
      <c r="B1445" s="182"/>
      <c r="C1445" s="186"/>
      <c r="D1445" s="230"/>
      <c r="E1445" s="182"/>
      <c r="F1445" s="182"/>
      <c r="G1445" s="182"/>
      <c r="H1445" s="183"/>
      <c r="I1445" s="184"/>
      <c r="J1445" s="184"/>
      <c r="K1445" s="224"/>
      <c r="L1445" s="224"/>
      <c r="M1445" s="224"/>
      <c r="N1445" s="224"/>
      <c r="O1445" s="224"/>
      <c r="P1445" s="185"/>
      <c r="Q1445" s="225"/>
      <c r="R1445" s="182" t="str">
        <f ca="1">IF(ISERROR($V1445),"",OFFSET('Smelter Look-up'!$C$4,$V1445-4,0)&amp;"")</f>
        <v/>
      </c>
      <c r="S1445" s="181" t="str">
        <f t="shared" ca="1" si="189"/>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si="190"/>
        <v>0</v>
      </c>
      <c r="AB1445" s="228" t="str">
        <f t="shared" si="191"/>
        <v/>
      </c>
    </row>
    <row r="1446" spans="1:28" s="227" customFormat="1" ht="20.25">
      <c r="A1446" s="181"/>
      <c r="B1446" s="182"/>
      <c r="C1446" s="186"/>
      <c r="D1446" s="230"/>
      <c r="E1446" s="182"/>
      <c r="F1446" s="182"/>
      <c r="G1446" s="182"/>
      <c r="H1446" s="183"/>
      <c r="I1446" s="184"/>
      <c r="J1446" s="184"/>
      <c r="K1446" s="224"/>
      <c r="L1446" s="224"/>
      <c r="M1446" s="224"/>
      <c r="N1446" s="224"/>
      <c r="O1446" s="224"/>
      <c r="P1446" s="185"/>
      <c r="Q1446" s="225"/>
      <c r="R1446" s="182" t="str">
        <f ca="1">IF(ISERROR($V1446),"",OFFSET('Smelter Look-up'!$C$4,$V1446-4,0)&amp;"")</f>
        <v/>
      </c>
      <c r="S1446" s="181" t="str">
        <f t="shared" ca="1" si="189"/>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si="190"/>
        <v>0</v>
      </c>
      <c r="AB1446" s="228" t="str">
        <f t="shared" si="191"/>
        <v/>
      </c>
    </row>
    <row r="1447" spans="1:28" s="227" customFormat="1" ht="20.25">
      <c r="A1447" s="181"/>
      <c r="B1447" s="182"/>
      <c r="C1447" s="186"/>
      <c r="D1447" s="230"/>
      <c r="E1447" s="182"/>
      <c r="F1447" s="182"/>
      <c r="G1447" s="182"/>
      <c r="H1447" s="183"/>
      <c r="I1447" s="184"/>
      <c r="J1447" s="184"/>
      <c r="K1447" s="224"/>
      <c r="L1447" s="224"/>
      <c r="M1447" s="224"/>
      <c r="N1447" s="224"/>
      <c r="O1447" s="224"/>
      <c r="P1447" s="185"/>
      <c r="Q1447" s="225"/>
      <c r="R1447" s="182" t="str">
        <f ca="1">IF(ISERROR($V1447),"",OFFSET('Smelter Look-up'!$C$4,$V1447-4,0)&amp;"")</f>
        <v/>
      </c>
      <c r="S1447" s="181" t="str">
        <f t="shared" ca="1" si="189"/>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si="190"/>
        <v>0</v>
      </c>
      <c r="AB1447" s="228" t="str">
        <f t="shared" si="191"/>
        <v/>
      </c>
    </row>
    <row r="1448" spans="1:28" s="227" customFormat="1" ht="20.25">
      <c r="A1448" s="181"/>
      <c r="B1448" s="182"/>
      <c r="C1448" s="186"/>
      <c r="D1448" s="230"/>
      <c r="E1448" s="182"/>
      <c r="F1448" s="182"/>
      <c r="G1448" s="182"/>
      <c r="H1448" s="183"/>
      <c r="I1448" s="184"/>
      <c r="J1448" s="184"/>
      <c r="K1448" s="224"/>
      <c r="L1448" s="224"/>
      <c r="M1448" s="224"/>
      <c r="N1448" s="224"/>
      <c r="O1448" s="224"/>
      <c r="P1448" s="185"/>
      <c r="Q1448" s="225"/>
      <c r="R1448" s="182" t="str">
        <f ca="1">IF(ISERROR($V1448),"",OFFSET('Smelter Look-up'!$C$4,$V1448-4,0)&amp;"")</f>
        <v/>
      </c>
      <c r="S1448" s="181" t="str">
        <f t="shared" ca="1" si="189"/>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si="190"/>
        <v>0</v>
      </c>
      <c r="AB1448" s="228" t="str">
        <f t="shared" si="191"/>
        <v/>
      </c>
    </row>
    <row r="1449" spans="1:28" s="227" customFormat="1" ht="20.25">
      <c r="A1449" s="181"/>
      <c r="B1449" s="182"/>
      <c r="C1449" s="186"/>
      <c r="D1449" s="230"/>
      <c r="E1449" s="182"/>
      <c r="F1449" s="182"/>
      <c r="G1449" s="182"/>
      <c r="H1449" s="183"/>
      <c r="I1449" s="184"/>
      <c r="J1449" s="184"/>
      <c r="K1449" s="224"/>
      <c r="L1449" s="224"/>
      <c r="M1449" s="224"/>
      <c r="N1449" s="224"/>
      <c r="O1449" s="224"/>
      <c r="P1449" s="185"/>
      <c r="Q1449" s="225"/>
      <c r="R1449" s="182" t="str">
        <f ca="1">IF(ISERROR($V1449),"",OFFSET('Smelter Look-up'!$C$4,$V1449-4,0)&amp;"")</f>
        <v/>
      </c>
      <c r="S1449" s="181" t="str">
        <f t="shared" ca="1" si="189"/>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si="190"/>
        <v>0</v>
      </c>
      <c r="AB1449" s="228" t="str">
        <f t="shared" si="191"/>
        <v/>
      </c>
    </row>
    <row r="1450" spans="1:28" s="227" customFormat="1" ht="20.25">
      <c r="A1450" s="181"/>
      <c r="B1450" s="182"/>
      <c r="C1450" s="186"/>
      <c r="D1450" s="230"/>
      <c r="E1450" s="182"/>
      <c r="F1450" s="182"/>
      <c r="G1450" s="182"/>
      <c r="H1450" s="183"/>
      <c r="I1450" s="184"/>
      <c r="J1450" s="184"/>
      <c r="K1450" s="224"/>
      <c r="L1450" s="224"/>
      <c r="M1450" s="224"/>
      <c r="N1450" s="224"/>
      <c r="O1450" s="224"/>
      <c r="P1450" s="185"/>
      <c r="Q1450" s="225"/>
      <c r="R1450" s="182" t="str">
        <f ca="1">IF(ISERROR($V1450),"",OFFSET('Smelter Look-up'!$C$4,$V1450-4,0)&amp;"")</f>
        <v/>
      </c>
      <c r="S1450" s="181" t="str">
        <f t="shared" ca="1" si="189"/>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si="190"/>
        <v>0</v>
      </c>
      <c r="AB1450" s="228" t="str">
        <f t="shared" si="191"/>
        <v/>
      </c>
    </row>
    <row r="1451" spans="1:28" s="227" customFormat="1" ht="20.25">
      <c r="A1451" s="181"/>
      <c r="B1451" s="182"/>
      <c r="C1451" s="186"/>
      <c r="D1451" s="230"/>
      <c r="E1451" s="182"/>
      <c r="F1451" s="182"/>
      <c r="G1451" s="182"/>
      <c r="H1451" s="183"/>
      <c r="I1451" s="184"/>
      <c r="J1451" s="184"/>
      <c r="K1451" s="224"/>
      <c r="L1451" s="224"/>
      <c r="M1451" s="224"/>
      <c r="N1451" s="224"/>
      <c r="O1451" s="224"/>
      <c r="P1451" s="185"/>
      <c r="Q1451" s="225"/>
      <c r="R1451" s="182" t="str">
        <f ca="1">IF(ISERROR($V1451),"",OFFSET('Smelter Look-up'!$C$4,$V1451-4,0)&amp;"")</f>
        <v/>
      </c>
      <c r="S1451" s="181" t="str">
        <f t="shared" ca="1" si="189"/>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si="190"/>
        <v>0</v>
      </c>
      <c r="AB1451" s="228" t="str">
        <f t="shared" si="191"/>
        <v/>
      </c>
    </row>
    <row r="1452" spans="1:28" s="227" customFormat="1" ht="20.25">
      <c r="A1452" s="181"/>
      <c r="B1452" s="182"/>
      <c r="C1452" s="186"/>
      <c r="D1452" s="230"/>
      <c r="E1452" s="182"/>
      <c r="F1452" s="182"/>
      <c r="G1452" s="182"/>
      <c r="H1452" s="183"/>
      <c r="I1452" s="184"/>
      <c r="J1452" s="184"/>
      <c r="K1452" s="224"/>
      <c r="L1452" s="224"/>
      <c r="M1452" s="224"/>
      <c r="N1452" s="224"/>
      <c r="O1452" s="224"/>
      <c r="P1452" s="185"/>
      <c r="Q1452" s="225"/>
      <c r="R1452" s="182" t="str">
        <f ca="1">IF(ISERROR($V1452),"",OFFSET('Smelter Look-up'!$C$4,$V1452-4,0)&amp;"")</f>
        <v/>
      </c>
      <c r="S1452" s="181" t="str">
        <f t="shared" ca="1" si="189"/>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si="190"/>
        <v>0</v>
      </c>
      <c r="AB1452" s="228" t="str">
        <f t="shared" si="191"/>
        <v/>
      </c>
    </row>
    <row r="1453" spans="1:28" s="227" customFormat="1" ht="20.25">
      <c r="A1453" s="181"/>
      <c r="B1453" s="182"/>
      <c r="C1453" s="186"/>
      <c r="D1453" s="230"/>
      <c r="E1453" s="182"/>
      <c r="F1453" s="182"/>
      <c r="G1453" s="182"/>
      <c r="H1453" s="183"/>
      <c r="I1453" s="184"/>
      <c r="J1453" s="184"/>
      <c r="K1453" s="224"/>
      <c r="L1453" s="224"/>
      <c r="M1453" s="224"/>
      <c r="N1453" s="224"/>
      <c r="O1453" s="224"/>
      <c r="P1453" s="185"/>
      <c r="Q1453" s="225"/>
      <c r="R1453" s="182" t="str">
        <f ca="1">IF(ISERROR($V1453),"",OFFSET('Smelter Look-up'!$C$4,$V1453-4,0)&amp;"")</f>
        <v/>
      </c>
      <c r="S1453" s="181" t="str">
        <f t="shared" ca="1" si="189"/>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si="190"/>
        <v>0</v>
      </c>
      <c r="AB1453" s="228" t="str">
        <f t="shared" si="191"/>
        <v/>
      </c>
    </row>
    <row r="1454" spans="1:28" s="227" customFormat="1" ht="20.25">
      <c r="A1454" s="181"/>
      <c r="B1454" s="182"/>
      <c r="C1454" s="186"/>
      <c r="D1454" s="230"/>
      <c r="E1454" s="182"/>
      <c r="F1454" s="182"/>
      <c r="G1454" s="182"/>
      <c r="H1454" s="183"/>
      <c r="I1454" s="184"/>
      <c r="J1454" s="184"/>
      <c r="K1454" s="224"/>
      <c r="L1454" s="224"/>
      <c r="M1454" s="224"/>
      <c r="N1454" s="224"/>
      <c r="O1454" s="224"/>
      <c r="P1454" s="185"/>
      <c r="Q1454" s="225"/>
      <c r="R1454" s="182" t="str">
        <f ca="1">IF(ISERROR($V1454),"",OFFSET('Smelter Look-up'!$C$4,$V1454-4,0)&amp;"")</f>
        <v/>
      </c>
      <c r="S1454" s="181" t="str">
        <f t="shared" ca="1" si="189"/>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si="190"/>
        <v>0</v>
      </c>
      <c r="AB1454" s="228" t="str">
        <f t="shared" si="191"/>
        <v/>
      </c>
    </row>
    <row r="1455" spans="1:28" s="227" customFormat="1" ht="20.25">
      <c r="A1455" s="181"/>
      <c r="B1455" s="182"/>
      <c r="C1455" s="186"/>
      <c r="D1455" s="230"/>
      <c r="E1455" s="182"/>
      <c r="F1455" s="182"/>
      <c r="G1455" s="182"/>
      <c r="H1455" s="183"/>
      <c r="I1455" s="184"/>
      <c r="J1455" s="184"/>
      <c r="K1455" s="224"/>
      <c r="L1455" s="224"/>
      <c r="M1455" s="224"/>
      <c r="N1455" s="224"/>
      <c r="O1455" s="224"/>
      <c r="P1455" s="185"/>
      <c r="Q1455" s="225"/>
      <c r="R1455" s="182" t="str">
        <f ca="1">IF(ISERROR($V1455),"",OFFSET('Smelter Look-up'!$C$4,$V1455-4,0)&amp;"")</f>
        <v/>
      </c>
      <c r="S1455" s="181" t="str">
        <f t="shared" ca="1" si="189"/>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si="190"/>
        <v>0</v>
      </c>
      <c r="AB1455" s="228" t="str">
        <f t="shared" si="191"/>
        <v/>
      </c>
    </row>
    <row r="1456" spans="1:28" s="227" customFormat="1" ht="20.25">
      <c r="A1456" s="181"/>
      <c r="B1456" s="182"/>
      <c r="C1456" s="186"/>
      <c r="D1456" s="230"/>
      <c r="E1456" s="182"/>
      <c r="F1456" s="182"/>
      <c r="G1456" s="182"/>
      <c r="H1456" s="183"/>
      <c r="I1456" s="184"/>
      <c r="J1456" s="184"/>
      <c r="K1456" s="224"/>
      <c r="L1456" s="224"/>
      <c r="M1456" s="224"/>
      <c r="N1456" s="224"/>
      <c r="O1456" s="224"/>
      <c r="P1456" s="185"/>
      <c r="Q1456" s="225"/>
      <c r="R1456" s="182" t="str">
        <f ca="1">IF(ISERROR($V1456),"",OFFSET('Smelter Look-up'!$C$4,$V1456-4,0)&amp;"")</f>
        <v/>
      </c>
      <c r="S1456" s="181" t="str">
        <f t="shared" ca="1" si="189"/>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si="190"/>
        <v>0</v>
      </c>
      <c r="AB1456" s="228" t="str">
        <f t="shared" si="191"/>
        <v/>
      </c>
    </row>
    <row r="1457" spans="1:28" s="227" customFormat="1" ht="20.25">
      <c r="A1457" s="181"/>
      <c r="B1457" s="182"/>
      <c r="C1457" s="186"/>
      <c r="D1457" s="230"/>
      <c r="E1457" s="182"/>
      <c r="F1457" s="182"/>
      <c r="G1457" s="182"/>
      <c r="H1457" s="183"/>
      <c r="I1457" s="184"/>
      <c r="J1457" s="184"/>
      <c r="K1457" s="224"/>
      <c r="L1457" s="224"/>
      <c r="M1457" s="224"/>
      <c r="N1457" s="224"/>
      <c r="O1457" s="224"/>
      <c r="P1457" s="185"/>
      <c r="Q1457" s="225"/>
      <c r="R1457" s="182" t="str">
        <f ca="1">IF(ISERROR($V1457),"",OFFSET('Smelter Look-up'!$C$4,$V1457-4,0)&amp;"")</f>
        <v/>
      </c>
      <c r="S1457" s="181" t="str">
        <f t="shared" ca="1" si="189"/>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si="190"/>
        <v>0</v>
      </c>
      <c r="AB1457" s="228" t="str">
        <f t="shared" si="191"/>
        <v/>
      </c>
    </row>
    <row r="1458" spans="1:28" s="227" customFormat="1" ht="20.25">
      <c r="A1458" s="181"/>
      <c r="B1458" s="182"/>
      <c r="C1458" s="186"/>
      <c r="D1458" s="230"/>
      <c r="E1458" s="182"/>
      <c r="F1458" s="182"/>
      <c r="G1458" s="182"/>
      <c r="H1458" s="183"/>
      <c r="I1458" s="184"/>
      <c r="J1458" s="184"/>
      <c r="K1458" s="224"/>
      <c r="L1458" s="224"/>
      <c r="M1458" s="224"/>
      <c r="N1458" s="224"/>
      <c r="O1458" s="224"/>
      <c r="P1458" s="185"/>
      <c r="Q1458" s="225"/>
      <c r="R1458" s="182" t="str">
        <f ca="1">IF(ISERROR($V1458),"",OFFSET('Smelter Look-up'!$C$4,$V1458-4,0)&amp;"")</f>
        <v/>
      </c>
      <c r="S1458" s="181" t="str">
        <f t="shared" ca="1" si="189"/>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si="190"/>
        <v>0</v>
      </c>
      <c r="AB1458" s="228" t="str">
        <f t="shared" si="191"/>
        <v/>
      </c>
    </row>
    <row r="1459" spans="1:28" s="227" customFormat="1" ht="20.25">
      <c r="A1459" s="181"/>
      <c r="B1459" s="182"/>
      <c r="C1459" s="186"/>
      <c r="D1459" s="230"/>
      <c r="E1459" s="182"/>
      <c r="F1459" s="182"/>
      <c r="G1459" s="182"/>
      <c r="H1459" s="183"/>
      <c r="I1459" s="184"/>
      <c r="J1459" s="184"/>
      <c r="K1459" s="224"/>
      <c r="L1459" s="224"/>
      <c r="M1459" s="224"/>
      <c r="N1459" s="224"/>
      <c r="O1459" s="224"/>
      <c r="P1459" s="185"/>
      <c r="Q1459" s="225"/>
      <c r="R1459" s="182" t="str">
        <f ca="1">IF(ISERROR($V1459),"",OFFSET('Smelter Look-up'!$C$4,$V1459-4,0)&amp;"")</f>
        <v/>
      </c>
      <c r="S1459" s="181" t="str">
        <f t="shared" ca="1" si="189"/>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si="190"/>
        <v>0</v>
      </c>
      <c r="AB1459" s="228" t="str">
        <f t="shared" si="191"/>
        <v/>
      </c>
    </row>
    <row r="1460" spans="1:28" s="227" customFormat="1" ht="20.25">
      <c r="A1460" s="181"/>
      <c r="B1460" s="182"/>
      <c r="C1460" s="186"/>
      <c r="D1460" s="230"/>
      <c r="E1460" s="182"/>
      <c r="F1460" s="182"/>
      <c r="G1460" s="182"/>
      <c r="H1460" s="183"/>
      <c r="I1460" s="184"/>
      <c r="J1460" s="184"/>
      <c r="K1460" s="224"/>
      <c r="L1460" s="224"/>
      <c r="M1460" s="224"/>
      <c r="N1460" s="224"/>
      <c r="O1460" s="224"/>
      <c r="P1460" s="185"/>
      <c r="Q1460" s="225"/>
      <c r="R1460" s="182" t="str">
        <f ca="1">IF(ISERROR($V1460),"",OFFSET('Smelter Look-up'!$C$4,$V1460-4,0)&amp;"")</f>
        <v/>
      </c>
      <c r="S1460" s="181" t="str">
        <f t="shared" ca="1" si="189"/>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si="190"/>
        <v>0</v>
      </c>
      <c r="AB1460" s="228" t="str">
        <f t="shared" si="191"/>
        <v/>
      </c>
    </row>
    <row r="1461" spans="1:28" s="227" customFormat="1" ht="20.25">
      <c r="A1461" s="181"/>
      <c r="B1461" s="182"/>
      <c r="C1461" s="186"/>
      <c r="D1461" s="230"/>
      <c r="E1461" s="182"/>
      <c r="F1461" s="182"/>
      <c r="G1461" s="182"/>
      <c r="H1461" s="183"/>
      <c r="I1461" s="184"/>
      <c r="J1461" s="184"/>
      <c r="K1461" s="224"/>
      <c r="L1461" s="224"/>
      <c r="M1461" s="224"/>
      <c r="N1461" s="224"/>
      <c r="O1461" s="224"/>
      <c r="P1461" s="185"/>
      <c r="Q1461" s="225"/>
      <c r="R1461" s="182" t="str">
        <f ca="1">IF(ISERROR($V1461),"",OFFSET('Smelter Look-up'!$C$4,$V1461-4,0)&amp;"")</f>
        <v/>
      </c>
      <c r="S1461" s="181" t="str">
        <f t="shared" ca="1" si="189"/>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si="190"/>
        <v>0</v>
      </c>
      <c r="AB1461" s="228" t="str">
        <f t="shared" si="191"/>
        <v/>
      </c>
    </row>
    <row r="1462" spans="1:28" s="227" customFormat="1" ht="20.25">
      <c r="A1462" s="181"/>
      <c r="B1462" s="182"/>
      <c r="C1462" s="186"/>
      <c r="D1462" s="230"/>
      <c r="E1462" s="182"/>
      <c r="F1462" s="182"/>
      <c r="G1462" s="182"/>
      <c r="H1462" s="183"/>
      <c r="I1462" s="184"/>
      <c r="J1462" s="184"/>
      <c r="K1462" s="224"/>
      <c r="L1462" s="224"/>
      <c r="M1462" s="224"/>
      <c r="N1462" s="224"/>
      <c r="O1462" s="224"/>
      <c r="P1462" s="185"/>
      <c r="Q1462" s="225"/>
      <c r="R1462" s="182" t="str">
        <f ca="1">IF(ISERROR($V1462),"",OFFSET('Smelter Look-up'!$C$4,$V1462-4,0)&amp;"")</f>
        <v/>
      </c>
      <c r="S1462" s="181" t="str">
        <f t="shared" ca="1" si="189"/>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si="190"/>
        <v>0</v>
      </c>
      <c r="AB1462" s="228" t="str">
        <f t="shared" si="191"/>
        <v/>
      </c>
    </row>
    <row r="1463" spans="1:28" s="227" customFormat="1" ht="20.25">
      <c r="A1463" s="181"/>
      <c r="B1463" s="182"/>
      <c r="C1463" s="186"/>
      <c r="D1463" s="230"/>
      <c r="E1463" s="182"/>
      <c r="F1463" s="182"/>
      <c r="G1463" s="182"/>
      <c r="H1463" s="183"/>
      <c r="I1463" s="184"/>
      <c r="J1463" s="184"/>
      <c r="K1463" s="224"/>
      <c r="L1463" s="224"/>
      <c r="M1463" s="224"/>
      <c r="N1463" s="224"/>
      <c r="O1463" s="224"/>
      <c r="P1463" s="185"/>
      <c r="Q1463" s="225"/>
      <c r="R1463" s="182" t="str">
        <f ca="1">IF(ISERROR($V1463),"",OFFSET('Smelter Look-up'!$C$4,$V1463-4,0)&amp;"")</f>
        <v/>
      </c>
      <c r="S1463" s="181" t="str">
        <f t="shared" ca="1" si="189"/>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si="190"/>
        <v>0</v>
      </c>
      <c r="AB1463" s="228" t="str">
        <f t="shared" si="191"/>
        <v/>
      </c>
    </row>
    <row r="1464" spans="1:28" s="227" customFormat="1" ht="20.25">
      <c r="A1464" s="181"/>
      <c r="B1464" s="182"/>
      <c r="C1464" s="186"/>
      <c r="D1464" s="230"/>
      <c r="E1464" s="182"/>
      <c r="F1464" s="182"/>
      <c r="G1464" s="182"/>
      <c r="H1464" s="183"/>
      <c r="I1464" s="184"/>
      <c r="J1464" s="184"/>
      <c r="K1464" s="224"/>
      <c r="L1464" s="224"/>
      <c r="M1464" s="224"/>
      <c r="N1464" s="224"/>
      <c r="O1464" s="224"/>
      <c r="P1464" s="185"/>
      <c r="Q1464" s="225"/>
      <c r="R1464" s="182" t="str">
        <f ca="1">IF(ISERROR($V1464),"",OFFSET('Smelter Look-up'!$C$4,$V1464-4,0)&amp;"")</f>
        <v/>
      </c>
      <c r="S1464" s="181" t="str">
        <f t="shared" ca="1" si="189"/>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si="190"/>
        <v>0</v>
      </c>
      <c r="AB1464" s="228" t="str">
        <f t="shared" si="191"/>
        <v/>
      </c>
    </row>
    <row r="1465" spans="1:28" s="227" customFormat="1" ht="20.25">
      <c r="A1465" s="181"/>
      <c r="B1465" s="182"/>
      <c r="C1465" s="186"/>
      <c r="D1465" s="230"/>
      <c r="E1465" s="182"/>
      <c r="F1465" s="182"/>
      <c r="G1465" s="182"/>
      <c r="H1465" s="183"/>
      <c r="I1465" s="184"/>
      <c r="J1465" s="184"/>
      <c r="K1465" s="224"/>
      <c r="L1465" s="224"/>
      <c r="M1465" s="224"/>
      <c r="N1465" s="224"/>
      <c r="O1465" s="224"/>
      <c r="P1465" s="185"/>
      <c r="Q1465" s="225"/>
      <c r="R1465" s="182" t="str">
        <f ca="1">IF(ISERROR($V1465),"",OFFSET('Smelter Look-up'!$C$4,$V1465-4,0)&amp;"")</f>
        <v/>
      </c>
      <c r="S1465" s="181" t="str">
        <f t="shared" ca="1" si="189"/>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si="190"/>
        <v>0</v>
      </c>
      <c r="AB1465" s="228" t="str">
        <f t="shared" si="191"/>
        <v/>
      </c>
    </row>
    <row r="1466" spans="1:28" s="227" customFormat="1" ht="20.25">
      <c r="A1466" s="181"/>
      <c r="B1466" s="182"/>
      <c r="C1466" s="186"/>
      <c r="D1466" s="230"/>
      <c r="E1466" s="182"/>
      <c r="F1466" s="182"/>
      <c r="G1466" s="182"/>
      <c r="H1466" s="183"/>
      <c r="I1466" s="184"/>
      <c r="J1466" s="184"/>
      <c r="K1466" s="224"/>
      <c r="L1466" s="224"/>
      <c r="M1466" s="224"/>
      <c r="N1466" s="224"/>
      <c r="O1466" s="224"/>
      <c r="P1466" s="185"/>
      <c r="Q1466" s="225"/>
      <c r="R1466" s="182" t="str">
        <f ca="1">IF(ISERROR($V1466),"",OFFSET('Smelter Look-up'!$C$4,$V1466-4,0)&amp;"")</f>
        <v/>
      </c>
      <c r="S1466" s="181" t="str">
        <f t="shared" ca="1" si="189"/>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si="190"/>
        <v>0</v>
      </c>
      <c r="AB1466" s="228" t="str">
        <f t="shared" si="191"/>
        <v/>
      </c>
    </row>
    <row r="1467" spans="1:28" s="227" customFormat="1" ht="20.25">
      <c r="A1467" s="181"/>
      <c r="B1467" s="182"/>
      <c r="C1467" s="186"/>
      <c r="D1467" s="230"/>
      <c r="E1467" s="182"/>
      <c r="F1467" s="182"/>
      <c r="G1467" s="182"/>
      <c r="H1467" s="183"/>
      <c r="I1467" s="184"/>
      <c r="J1467" s="184"/>
      <c r="K1467" s="224"/>
      <c r="L1467" s="224"/>
      <c r="M1467" s="224"/>
      <c r="N1467" s="224"/>
      <c r="O1467" s="224"/>
      <c r="P1467" s="185"/>
      <c r="Q1467" s="225"/>
      <c r="R1467" s="182" t="str">
        <f ca="1">IF(ISERROR($V1467),"",OFFSET('Smelter Look-up'!$C$4,$V1467-4,0)&amp;"")</f>
        <v/>
      </c>
      <c r="S1467" s="181" t="str">
        <f t="shared" ca="1" si="189"/>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si="190"/>
        <v>0</v>
      </c>
      <c r="AB1467" s="228" t="str">
        <f t="shared" si="191"/>
        <v/>
      </c>
    </row>
    <row r="1468" spans="1:28" s="227" customFormat="1" ht="20.25">
      <c r="A1468" s="181"/>
      <c r="B1468" s="182"/>
      <c r="C1468" s="186"/>
      <c r="D1468" s="230"/>
      <c r="E1468" s="182"/>
      <c r="F1468" s="182"/>
      <c r="G1468" s="182"/>
      <c r="H1468" s="183"/>
      <c r="I1468" s="184"/>
      <c r="J1468" s="184"/>
      <c r="K1468" s="224"/>
      <c r="L1468" s="224"/>
      <c r="M1468" s="224"/>
      <c r="N1468" s="224"/>
      <c r="O1468" s="224"/>
      <c r="P1468" s="185"/>
      <c r="Q1468" s="225"/>
      <c r="R1468" s="182" t="str">
        <f ca="1">IF(ISERROR($V1468),"",OFFSET('Smelter Look-up'!$C$4,$V1468-4,0)&amp;"")</f>
        <v/>
      </c>
      <c r="S1468" s="181" t="str">
        <f t="shared" ca="1" si="189"/>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si="190"/>
        <v>0</v>
      </c>
      <c r="AB1468" s="228" t="str">
        <f t="shared" si="191"/>
        <v/>
      </c>
    </row>
    <row r="1469" spans="1:28" s="227" customFormat="1" ht="20.25">
      <c r="A1469" s="181"/>
      <c r="B1469" s="182"/>
      <c r="C1469" s="186"/>
      <c r="D1469" s="230"/>
      <c r="E1469" s="182"/>
      <c r="F1469" s="182"/>
      <c r="G1469" s="182"/>
      <c r="H1469" s="183"/>
      <c r="I1469" s="184"/>
      <c r="J1469" s="184"/>
      <c r="K1469" s="224"/>
      <c r="L1469" s="224"/>
      <c r="M1469" s="224"/>
      <c r="N1469" s="224"/>
      <c r="O1469" s="224"/>
      <c r="P1469" s="185"/>
      <c r="Q1469" s="225"/>
      <c r="R1469" s="182" t="str">
        <f ca="1">IF(ISERROR($V1469),"",OFFSET('Smelter Look-up'!$C$4,$V1469-4,0)&amp;"")</f>
        <v/>
      </c>
      <c r="S1469" s="181" t="str">
        <f t="shared" ref="S1469:S1499" ca="1" si="192">IF(B1469="","",IF(ISERROR(MATCH($E1469,CL,0)),"Unknown",INDIRECT("'C'!$A$"&amp;MATCH($E1469,CL,0)+1)))</f>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ref="X1469:X1499" si="193">IF(AND(C1469="Smelter not listed",OR(LEN(D1469)=0,LEN(E1469)=0)),1,0)</f>
        <v>0</v>
      </c>
      <c r="AB1469" s="228" t="str">
        <f t="shared" ref="AB1469:AB1499" si="194">B1469&amp;C1469</f>
        <v/>
      </c>
    </row>
    <row r="1470" spans="1:28" s="227" customFormat="1" ht="20.25">
      <c r="A1470" s="181"/>
      <c r="B1470" s="182"/>
      <c r="C1470" s="186"/>
      <c r="D1470" s="230"/>
      <c r="E1470" s="182"/>
      <c r="F1470" s="182"/>
      <c r="G1470" s="182"/>
      <c r="H1470" s="183"/>
      <c r="I1470" s="184"/>
      <c r="J1470" s="184"/>
      <c r="K1470" s="224"/>
      <c r="L1470" s="224"/>
      <c r="M1470" s="224"/>
      <c r="N1470" s="224"/>
      <c r="O1470" s="224"/>
      <c r="P1470" s="185"/>
      <c r="Q1470" s="225"/>
      <c r="R1470" s="182" t="str">
        <f ca="1">IF(ISERROR($V1470),"",OFFSET('Smelter Look-up'!$C$4,$V1470-4,0)&amp;"")</f>
        <v/>
      </c>
      <c r="S1470" s="181" t="str">
        <f t="shared" ca="1" si="192"/>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si="193"/>
        <v>0</v>
      </c>
      <c r="AB1470" s="228" t="str">
        <f t="shared" si="194"/>
        <v/>
      </c>
    </row>
    <row r="1471" spans="1:28" s="227" customFormat="1" ht="20.25">
      <c r="A1471" s="181"/>
      <c r="B1471" s="182"/>
      <c r="C1471" s="186"/>
      <c r="D1471" s="230"/>
      <c r="E1471" s="182"/>
      <c r="F1471" s="182"/>
      <c r="G1471" s="182"/>
      <c r="H1471" s="183"/>
      <c r="I1471" s="184"/>
      <c r="J1471" s="184"/>
      <c r="K1471" s="224"/>
      <c r="L1471" s="224"/>
      <c r="M1471" s="224"/>
      <c r="N1471" s="224"/>
      <c r="O1471" s="224"/>
      <c r="P1471" s="185"/>
      <c r="Q1471" s="225"/>
      <c r="R1471" s="182" t="str">
        <f ca="1">IF(ISERROR($V1471),"",OFFSET('Smelter Look-up'!$C$4,$V1471-4,0)&amp;"")</f>
        <v/>
      </c>
      <c r="S1471" s="181" t="str">
        <f t="shared" ca="1" si="192"/>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si="193"/>
        <v>0</v>
      </c>
      <c r="AB1471" s="228" t="str">
        <f t="shared" si="194"/>
        <v/>
      </c>
    </row>
    <row r="1472" spans="1:28" s="227" customFormat="1" ht="20.25">
      <c r="A1472" s="181"/>
      <c r="B1472" s="182"/>
      <c r="C1472" s="186"/>
      <c r="D1472" s="230"/>
      <c r="E1472" s="182"/>
      <c r="F1472" s="182"/>
      <c r="G1472" s="182"/>
      <c r="H1472" s="183"/>
      <c r="I1472" s="184"/>
      <c r="J1472" s="184"/>
      <c r="K1472" s="224"/>
      <c r="L1472" s="224"/>
      <c r="M1472" s="224"/>
      <c r="N1472" s="224"/>
      <c r="O1472" s="224"/>
      <c r="P1472" s="185"/>
      <c r="Q1472" s="225"/>
      <c r="R1472" s="182" t="str">
        <f ca="1">IF(ISERROR($V1472),"",OFFSET('Smelter Look-up'!$C$4,$V1472-4,0)&amp;"")</f>
        <v/>
      </c>
      <c r="S1472" s="181" t="str">
        <f t="shared" ca="1" si="192"/>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si="193"/>
        <v>0</v>
      </c>
      <c r="AB1472" s="228" t="str">
        <f t="shared" si="194"/>
        <v/>
      </c>
    </row>
    <row r="1473" spans="1:28" s="227" customFormat="1" ht="20.25">
      <c r="A1473" s="181"/>
      <c r="B1473" s="182"/>
      <c r="C1473" s="186"/>
      <c r="D1473" s="230"/>
      <c r="E1473" s="182"/>
      <c r="F1473" s="182"/>
      <c r="G1473" s="182"/>
      <c r="H1473" s="183"/>
      <c r="I1473" s="184"/>
      <c r="J1473" s="184"/>
      <c r="K1473" s="224"/>
      <c r="L1473" s="224"/>
      <c r="M1473" s="224"/>
      <c r="N1473" s="224"/>
      <c r="O1473" s="224"/>
      <c r="P1473" s="185"/>
      <c r="Q1473" s="225"/>
      <c r="R1473" s="182" t="str">
        <f ca="1">IF(ISERROR($V1473),"",OFFSET('Smelter Look-up'!$C$4,$V1473-4,0)&amp;"")</f>
        <v/>
      </c>
      <c r="S1473" s="181" t="str">
        <f t="shared" ca="1" si="192"/>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si="193"/>
        <v>0</v>
      </c>
      <c r="AB1473" s="228" t="str">
        <f t="shared" si="194"/>
        <v/>
      </c>
    </row>
    <row r="1474" spans="1:28" s="227" customFormat="1" ht="20.25">
      <c r="A1474" s="181"/>
      <c r="B1474" s="182"/>
      <c r="C1474" s="186"/>
      <c r="D1474" s="230"/>
      <c r="E1474" s="182"/>
      <c r="F1474" s="182"/>
      <c r="G1474" s="182"/>
      <c r="H1474" s="183"/>
      <c r="I1474" s="184"/>
      <c r="J1474" s="184"/>
      <c r="K1474" s="224"/>
      <c r="L1474" s="224"/>
      <c r="M1474" s="224"/>
      <c r="N1474" s="224"/>
      <c r="O1474" s="224"/>
      <c r="P1474" s="185"/>
      <c r="Q1474" s="225"/>
      <c r="R1474" s="182" t="str">
        <f ca="1">IF(ISERROR($V1474),"",OFFSET('Smelter Look-up'!$C$4,$V1474-4,0)&amp;"")</f>
        <v/>
      </c>
      <c r="S1474" s="181" t="str">
        <f t="shared" ca="1" si="192"/>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si="193"/>
        <v>0</v>
      </c>
      <c r="AB1474" s="228" t="str">
        <f t="shared" si="194"/>
        <v/>
      </c>
    </row>
    <row r="1475" spans="1:28" s="227" customFormat="1" ht="20.25">
      <c r="A1475" s="181"/>
      <c r="B1475" s="182"/>
      <c r="C1475" s="186"/>
      <c r="D1475" s="230"/>
      <c r="E1475" s="182"/>
      <c r="F1475" s="182"/>
      <c r="G1475" s="182"/>
      <c r="H1475" s="183"/>
      <c r="I1475" s="184"/>
      <c r="J1475" s="184"/>
      <c r="K1475" s="224"/>
      <c r="L1475" s="224"/>
      <c r="M1475" s="224"/>
      <c r="N1475" s="224"/>
      <c r="O1475" s="224"/>
      <c r="P1475" s="185"/>
      <c r="Q1475" s="225"/>
      <c r="R1475" s="182" t="str">
        <f ca="1">IF(ISERROR($V1475),"",OFFSET('Smelter Look-up'!$C$4,$V1475-4,0)&amp;"")</f>
        <v/>
      </c>
      <c r="S1475" s="181" t="str">
        <f t="shared" ca="1" si="192"/>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si="193"/>
        <v>0</v>
      </c>
      <c r="AB1475" s="228" t="str">
        <f t="shared" si="194"/>
        <v/>
      </c>
    </row>
    <row r="1476" spans="1:28" s="227" customFormat="1" ht="20.25">
      <c r="A1476" s="181"/>
      <c r="B1476" s="182"/>
      <c r="C1476" s="186"/>
      <c r="D1476" s="230"/>
      <c r="E1476" s="182"/>
      <c r="F1476" s="182"/>
      <c r="G1476" s="182"/>
      <c r="H1476" s="183"/>
      <c r="I1476" s="184"/>
      <c r="J1476" s="184"/>
      <c r="K1476" s="224"/>
      <c r="L1476" s="224"/>
      <c r="M1476" s="224"/>
      <c r="N1476" s="224"/>
      <c r="O1476" s="224"/>
      <c r="P1476" s="185"/>
      <c r="Q1476" s="225"/>
      <c r="R1476" s="182" t="str">
        <f ca="1">IF(ISERROR($V1476),"",OFFSET('Smelter Look-up'!$C$4,$V1476-4,0)&amp;"")</f>
        <v/>
      </c>
      <c r="S1476" s="181" t="str">
        <f t="shared" ca="1" si="192"/>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si="193"/>
        <v>0</v>
      </c>
      <c r="AB1476" s="228" t="str">
        <f t="shared" si="194"/>
        <v/>
      </c>
    </row>
    <row r="1477" spans="1:28" s="227" customFormat="1" ht="20.25">
      <c r="A1477" s="181"/>
      <c r="B1477" s="182"/>
      <c r="C1477" s="186"/>
      <c r="D1477" s="230"/>
      <c r="E1477" s="182"/>
      <c r="F1477" s="182"/>
      <c r="G1477" s="182"/>
      <c r="H1477" s="183"/>
      <c r="I1477" s="184"/>
      <c r="J1477" s="184"/>
      <c r="K1477" s="224"/>
      <c r="L1477" s="224"/>
      <c r="M1477" s="224"/>
      <c r="N1477" s="224"/>
      <c r="O1477" s="224"/>
      <c r="P1477" s="185"/>
      <c r="Q1477" s="225"/>
      <c r="R1477" s="182" t="str">
        <f ca="1">IF(ISERROR($V1477),"",OFFSET('Smelter Look-up'!$C$4,$V1477-4,0)&amp;"")</f>
        <v/>
      </c>
      <c r="S1477" s="181" t="str">
        <f t="shared" ca="1" si="192"/>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si="193"/>
        <v>0</v>
      </c>
      <c r="AB1477" s="228" t="str">
        <f t="shared" si="194"/>
        <v/>
      </c>
    </row>
    <row r="1478" spans="1:28" s="227" customFormat="1" ht="20.25">
      <c r="A1478" s="181"/>
      <c r="B1478" s="182"/>
      <c r="C1478" s="186"/>
      <c r="D1478" s="230"/>
      <c r="E1478" s="182"/>
      <c r="F1478" s="182"/>
      <c r="G1478" s="182"/>
      <c r="H1478" s="183"/>
      <c r="I1478" s="184"/>
      <c r="J1478" s="184"/>
      <c r="K1478" s="224"/>
      <c r="L1478" s="224"/>
      <c r="M1478" s="224"/>
      <c r="N1478" s="224"/>
      <c r="O1478" s="224"/>
      <c r="P1478" s="185"/>
      <c r="Q1478" s="225"/>
      <c r="R1478" s="182" t="str">
        <f ca="1">IF(ISERROR($V1478),"",OFFSET('Smelter Look-up'!$C$4,$V1478-4,0)&amp;"")</f>
        <v/>
      </c>
      <c r="S1478" s="181" t="str">
        <f t="shared" ca="1" si="192"/>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si="193"/>
        <v>0</v>
      </c>
      <c r="AB1478" s="228" t="str">
        <f t="shared" si="194"/>
        <v/>
      </c>
    </row>
    <row r="1479" spans="1:28" s="227" customFormat="1" ht="20.25">
      <c r="A1479" s="181"/>
      <c r="B1479" s="182"/>
      <c r="C1479" s="186"/>
      <c r="D1479" s="230"/>
      <c r="E1479" s="182"/>
      <c r="F1479" s="182"/>
      <c r="G1479" s="182"/>
      <c r="H1479" s="183"/>
      <c r="I1479" s="184"/>
      <c r="J1479" s="184"/>
      <c r="K1479" s="224"/>
      <c r="L1479" s="224"/>
      <c r="M1479" s="224"/>
      <c r="N1479" s="224"/>
      <c r="O1479" s="224"/>
      <c r="P1479" s="185"/>
      <c r="Q1479" s="225"/>
      <c r="R1479" s="182" t="str">
        <f ca="1">IF(ISERROR($V1479),"",OFFSET('Smelter Look-up'!$C$4,$V1479-4,0)&amp;"")</f>
        <v/>
      </c>
      <c r="S1479" s="181" t="str">
        <f t="shared" ca="1" si="192"/>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si="193"/>
        <v>0</v>
      </c>
      <c r="AB1479" s="228" t="str">
        <f t="shared" si="194"/>
        <v/>
      </c>
    </row>
    <row r="1480" spans="1:28" s="227" customFormat="1" ht="20.25">
      <c r="A1480" s="181"/>
      <c r="B1480" s="182"/>
      <c r="C1480" s="186"/>
      <c r="D1480" s="230"/>
      <c r="E1480" s="182"/>
      <c r="F1480" s="182"/>
      <c r="G1480" s="182"/>
      <c r="H1480" s="183"/>
      <c r="I1480" s="184"/>
      <c r="J1480" s="184"/>
      <c r="K1480" s="224"/>
      <c r="L1480" s="224"/>
      <c r="M1480" s="224"/>
      <c r="N1480" s="224"/>
      <c r="O1480" s="224"/>
      <c r="P1480" s="185"/>
      <c r="Q1480" s="225"/>
      <c r="R1480" s="182" t="str">
        <f ca="1">IF(ISERROR($V1480),"",OFFSET('Smelter Look-up'!$C$4,$V1480-4,0)&amp;"")</f>
        <v/>
      </c>
      <c r="S1480" s="181" t="str">
        <f t="shared" ca="1" si="192"/>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si="193"/>
        <v>0</v>
      </c>
      <c r="AB1480" s="228" t="str">
        <f t="shared" si="194"/>
        <v/>
      </c>
    </row>
    <row r="1481" spans="1:28" s="227" customFormat="1" ht="20.25">
      <c r="A1481" s="181"/>
      <c r="B1481" s="182"/>
      <c r="C1481" s="186"/>
      <c r="D1481" s="230"/>
      <c r="E1481" s="182"/>
      <c r="F1481" s="182"/>
      <c r="G1481" s="182"/>
      <c r="H1481" s="183"/>
      <c r="I1481" s="184"/>
      <c r="J1481" s="184"/>
      <c r="K1481" s="224"/>
      <c r="L1481" s="224"/>
      <c r="M1481" s="224"/>
      <c r="N1481" s="224"/>
      <c r="O1481" s="224"/>
      <c r="P1481" s="185"/>
      <c r="Q1481" s="225"/>
      <c r="R1481" s="182" t="str">
        <f ca="1">IF(ISERROR($V1481),"",OFFSET('Smelter Look-up'!$C$4,$V1481-4,0)&amp;"")</f>
        <v/>
      </c>
      <c r="S1481" s="181" t="str">
        <f t="shared" ca="1" si="192"/>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si="193"/>
        <v>0</v>
      </c>
      <c r="AB1481" s="228" t="str">
        <f t="shared" si="194"/>
        <v/>
      </c>
    </row>
    <row r="1482" spans="1:28" s="227" customFormat="1" ht="20.25">
      <c r="A1482" s="181"/>
      <c r="B1482" s="182"/>
      <c r="C1482" s="186"/>
      <c r="D1482" s="230"/>
      <c r="E1482" s="182"/>
      <c r="F1482" s="182"/>
      <c r="G1482" s="182"/>
      <c r="H1482" s="183"/>
      <c r="I1482" s="184"/>
      <c r="J1482" s="184"/>
      <c r="K1482" s="224"/>
      <c r="L1482" s="224"/>
      <c r="M1482" s="224"/>
      <c r="N1482" s="224"/>
      <c r="O1482" s="224"/>
      <c r="P1482" s="185"/>
      <c r="Q1482" s="225"/>
      <c r="R1482" s="182" t="str">
        <f ca="1">IF(ISERROR($V1482),"",OFFSET('Smelter Look-up'!$C$4,$V1482-4,0)&amp;"")</f>
        <v/>
      </c>
      <c r="S1482" s="181" t="str">
        <f t="shared" ca="1" si="192"/>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si="193"/>
        <v>0</v>
      </c>
      <c r="AB1482" s="228" t="str">
        <f t="shared" si="194"/>
        <v/>
      </c>
    </row>
    <row r="1483" spans="1:28" s="227" customFormat="1" ht="20.25">
      <c r="A1483" s="181"/>
      <c r="B1483" s="182"/>
      <c r="C1483" s="186"/>
      <c r="D1483" s="230"/>
      <c r="E1483" s="182"/>
      <c r="F1483" s="182"/>
      <c r="G1483" s="182"/>
      <c r="H1483" s="183"/>
      <c r="I1483" s="184"/>
      <c r="J1483" s="184"/>
      <c r="K1483" s="224"/>
      <c r="L1483" s="224"/>
      <c r="M1483" s="224"/>
      <c r="N1483" s="224"/>
      <c r="O1483" s="224"/>
      <c r="P1483" s="185"/>
      <c r="Q1483" s="225"/>
      <c r="R1483" s="182" t="str">
        <f ca="1">IF(ISERROR($V1483),"",OFFSET('Smelter Look-up'!$C$4,$V1483-4,0)&amp;"")</f>
        <v/>
      </c>
      <c r="S1483" s="181" t="str">
        <f t="shared" ca="1" si="192"/>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si="193"/>
        <v>0</v>
      </c>
      <c r="AB1483" s="228" t="str">
        <f t="shared" si="194"/>
        <v/>
      </c>
    </row>
    <row r="1484" spans="1:28" s="227" customFormat="1" ht="20.25">
      <c r="A1484" s="181"/>
      <c r="B1484" s="182"/>
      <c r="C1484" s="186"/>
      <c r="D1484" s="230"/>
      <c r="E1484" s="182"/>
      <c r="F1484" s="182"/>
      <c r="G1484" s="182"/>
      <c r="H1484" s="183"/>
      <c r="I1484" s="184"/>
      <c r="J1484" s="184"/>
      <c r="K1484" s="224"/>
      <c r="L1484" s="224"/>
      <c r="M1484" s="224"/>
      <c r="N1484" s="224"/>
      <c r="O1484" s="224"/>
      <c r="P1484" s="185"/>
      <c r="Q1484" s="225"/>
      <c r="R1484" s="182" t="str">
        <f ca="1">IF(ISERROR($V1484),"",OFFSET('Smelter Look-up'!$C$4,$V1484-4,0)&amp;"")</f>
        <v/>
      </c>
      <c r="S1484" s="181" t="str">
        <f t="shared" ca="1" si="192"/>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si="193"/>
        <v>0</v>
      </c>
      <c r="AB1484" s="228" t="str">
        <f t="shared" si="194"/>
        <v/>
      </c>
    </row>
    <row r="1485" spans="1:28" s="227" customFormat="1" ht="20.25">
      <c r="A1485" s="181"/>
      <c r="B1485" s="182"/>
      <c r="C1485" s="186"/>
      <c r="D1485" s="230"/>
      <c r="E1485" s="182"/>
      <c r="F1485" s="182"/>
      <c r="G1485" s="182"/>
      <c r="H1485" s="183"/>
      <c r="I1485" s="184"/>
      <c r="J1485" s="184"/>
      <c r="K1485" s="224"/>
      <c r="L1485" s="224"/>
      <c r="M1485" s="224"/>
      <c r="N1485" s="224"/>
      <c r="O1485" s="224"/>
      <c r="P1485" s="185"/>
      <c r="Q1485" s="225"/>
      <c r="R1485" s="182" t="str">
        <f ca="1">IF(ISERROR($V1485),"",OFFSET('Smelter Look-up'!$C$4,$V1485-4,0)&amp;"")</f>
        <v/>
      </c>
      <c r="S1485" s="181" t="str">
        <f t="shared" ca="1" si="192"/>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si="193"/>
        <v>0</v>
      </c>
      <c r="AB1485" s="228" t="str">
        <f t="shared" si="194"/>
        <v/>
      </c>
    </row>
    <row r="1486" spans="1:28" s="227" customFormat="1" ht="20.25">
      <c r="A1486" s="181"/>
      <c r="B1486" s="182"/>
      <c r="C1486" s="186"/>
      <c r="D1486" s="230"/>
      <c r="E1486" s="182"/>
      <c r="F1486" s="182"/>
      <c r="G1486" s="182"/>
      <c r="H1486" s="183"/>
      <c r="I1486" s="184"/>
      <c r="J1486" s="184"/>
      <c r="K1486" s="224"/>
      <c r="L1486" s="224"/>
      <c r="M1486" s="224"/>
      <c r="N1486" s="224"/>
      <c r="O1486" s="224"/>
      <c r="P1486" s="185"/>
      <c r="Q1486" s="225"/>
      <c r="R1486" s="182" t="str">
        <f ca="1">IF(ISERROR($V1486),"",OFFSET('Smelter Look-up'!$C$4,$V1486-4,0)&amp;"")</f>
        <v/>
      </c>
      <c r="S1486" s="181" t="str">
        <f t="shared" ca="1" si="192"/>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si="193"/>
        <v>0</v>
      </c>
      <c r="AB1486" s="228" t="str">
        <f t="shared" si="194"/>
        <v/>
      </c>
    </row>
    <row r="1487" spans="1:28" s="227" customFormat="1" ht="20.25">
      <c r="A1487" s="181"/>
      <c r="B1487" s="182"/>
      <c r="C1487" s="186"/>
      <c r="D1487" s="230"/>
      <c r="E1487" s="182"/>
      <c r="F1487" s="182"/>
      <c r="G1487" s="182"/>
      <c r="H1487" s="183"/>
      <c r="I1487" s="184"/>
      <c r="J1487" s="184"/>
      <c r="K1487" s="224"/>
      <c r="L1487" s="224"/>
      <c r="M1487" s="224"/>
      <c r="N1487" s="224"/>
      <c r="O1487" s="224"/>
      <c r="P1487" s="185"/>
      <c r="Q1487" s="225"/>
      <c r="R1487" s="182" t="str">
        <f ca="1">IF(ISERROR($V1487),"",OFFSET('Smelter Look-up'!$C$4,$V1487-4,0)&amp;"")</f>
        <v/>
      </c>
      <c r="S1487" s="181" t="str">
        <f t="shared" ca="1" si="192"/>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si="193"/>
        <v>0</v>
      </c>
      <c r="AB1487" s="228" t="str">
        <f t="shared" si="194"/>
        <v/>
      </c>
    </row>
    <row r="1488" spans="1:28" s="227" customFormat="1" ht="20.25">
      <c r="A1488" s="181"/>
      <c r="B1488" s="182"/>
      <c r="C1488" s="186"/>
      <c r="D1488" s="230"/>
      <c r="E1488" s="182"/>
      <c r="F1488" s="182"/>
      <c r="G1488" s="182"/>
      <c r="H1488" s="183"/>
      <c r="I1488" s="184"/>
      <c r="J1488" s="184"/>
      <c r="K1488" s="224"/>
      <c r="L1488" s="224"/>
      <c r="M1488" s="224"/>
      <c r="N1488" s="224"/>
      <c r="O1488" s="224"/>
      <c r="P1488" s="185"/>
      <c r="Q1488" s="225"/>
      <c r="R1488" s="182" t="str">
        <f ca="1">IF(ISERROR($V1488),"",OFFSET('Smelter Look-up'!$C$4,$V1488-4,0)&amp;"")</f>
        <v/>
      </c>
      <c r="S1488" s="181" t="str">
        <f t="shared" ca="1" si="192"/>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si="193"/>
        <v>0</v>
      </c>
      <c r="AB1488" s="228" t="str">
        <f t="shared" si="194"/>
        <v/>
      </c>
    </row>
    <row r="1489" spans="1:28" s="227" customFormat="1" ht="20.25">
      <c r="A1489" s="181"/>
      <c r="B1489" s="182"/>
      <c r="C1489" s="186"/>
      <c r="D1489" s="230"/>
      <c r="E1489" s="182"/>
      <c r="F1489" s="182"/>
      <c r="G1489" s="182"/>
      <c r="H1489" s="183"/>
      <c r="I1489" s="184"/>
      <c r="J1489" s="184"/>
      <c r="K1489" s="224"/>
      <c r="L1489" s="224"/>
      <c r="M1489" s="224"/>
      <c r="N1489" s="224"/>
      <c r="O1489" s="224"/>
      <c r="P1489" s="185"/>
      <c r="Q1489" s="225"/>
      <c r="R1489" s="182" t="str">
        <f ca="1">IF(ISERROR($V1489),"",OFFSET('Smelter Look-up'!$C$4,$V1489-4,0)&amp;"")</f>
        <v/>
      </c>
      <c r="S1489" s="181" t="str">
        <f t="shared" ca="1" si="192"/>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si="193"/>
        <v>0</v>
      </c>
      <c r="AB1489" s="228" t="str">
        <f t="shared" si="194"/>
        <v/>
      </c>
    </row>
    <row r="1490" spans="1:28" s="227" customFormat="1" ht="20.25">
      <c r="A1490" s="181"/>
      <c r="B1490" s="182"/>
      <c r="C1490" s="186"/>
      <c r="D1490" s="230"/>
      <c r="E1490" s="182"/>
      <c r="F1490" s="182"/>
      <c r="G1490" s="182"/>
      <c r="H1490" s="183"/>
      <c r="I1490" s="184"/>
      <c r="J1490" s="184"/>
      <c r="K1490" s="224"/>
      <c r="L1490" s="224"/>
      <c r="M1490" s="224"/>
      <c r="N1490" s="224"/>
      <c r="O1490" s="224"/>
      <c r="P1490" s="185"/>
      <c r="Q1490" s="225"/>
      <c r="R1490" s="182" t="str">
        <f ca="1">IF(ISERROR($V1490),"",OFFSET('Smelter Look-up'!$C$4,$V1490-4,0)&amp;"")</f>
        <v/>
      </c>
      <c r="S1490" s="181" t="str">
        <f t="shared" ca="1" si="192"/>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si="193"/>
        <v>0</v>
      </c>
      <c r="AB1490" s="228" t="str">
        <f t="shared" si="194"/>
        <v/>
      </c>
    </row>
    <row r="1491" spans="1:28" s="227" customFormat="1" ht="20.25">
      <c r="A1491" s="181"/>
      <c r="B1491" s="182"/>
      <c r="C1491" s="186"/>
      <c r="D1491" s="230"/>
      <c r="E1491" s="182"/>
      <c r="F1491" s="182"/>
      <c r="G1491" s="182"/>
      <c r="H1491" s="183"/>
      <c r="I1491" s="184"/>
      <c r="J1491" s="184"/>
      <c r="K1491" s="224"/>
      <c r="L1491" s="224"/>
      <c r="M1491" s="224"/>
      <c r="N1491" s="224"/>
      <c r="O1491" s="224"/>
      <c r="P1491" s="185"/>
      <c r="Q1491" s="225"/>
      <c r="R1491" s="182" t="str">
        <f ca="1">IF(ISERROR($V1491),"",OFFSET('Smelter Look-up'!$C$4,$V1491-4,0)&amp;"")</f>
        <v/>
      </c>
      <c r="S1491" s="181" t="str">
        <f t="shared" ca="1" si="192"/>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si="193"/>
        <v>0</v>
      </c>
      <c r="AB1491" s="228" t="str">
        <f t="shared" si="194"/>
        <v/>
      </c>
    </row>
    <row r="1492" spans="1:28" s="227" customFormat="1" ht="20.25">
      <c r="A1492" s="181"/>
      <c r="B1492" s="182"/>
      <c r="C1492" s="186"/>
      <c r="D1492" s="230"/>
      <c r="E1492" s="182"/>
      <c r="F1492" s="182"/>
      <c r="G1492" s="182"/>
      <c r="H1492" s="183"/>
      <c r="I1492" s="184"/>
      <c r="J1492" s="184"/>
      <c r="K1492" s="224"/>
      <c r="L1492" s="224"/>
      <c r="M1492" s="224"/>
      <c r="N1492" s="224"/>
      <c r="O1492" s="224"/>
      <c r="P1492" s="185"/>
      <c r="Q1492" s="225"/>
      <c r="R1492" s="182" t="str">
        <f ca="1">IF(ISERROR($V1492),"",OFFSET('Smelter Look-up'!$C$4,$V1492-4,0)&amp;"")</f>
        <v/>
      </c>
      <c r="S1492" s="181" t="str">
        <f t="shared" ca="1" si="192"/>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si="193"/>
        <v>0</v>
      </c>
      <c r="AB1492" s="228" t="str">
        <f t="shared" si="194"/>
        <v/>
      </c>
    </row>
    <row r="1493" spans="1:28" s="227" customFormat="1" ht="20.25">
      <c r="A1493" s="181"/>
      <c r="B1493" s="182"/>
      <c r="C1493" s="186"/>
      <c r="D1493" s="230"/>
      <c r="E1493" s="182"/>
      <c r="F1493" s="182"/>
      <c r="G1493" s="182"/>
      <c r="H1493" s="183"/>
      <c r="I1493" s="184"/>
      <c r="J1493" s="184"/>
      <c r="K1493" s="224"/>
      <c r="L1493" s="224"/>
      <c r="M1493" s="224"/>
      <c r="N1493" s="224"/>
      <c r="O1493" s="224"/>
      <c r="P1493" s="185"/>
      <c r="Q1493" s="225"/>
      <c r="R1493" s="182" t="str">
        <f ca="1">IF(ISERROR($V1493),"",OFFSET('Smelter Look-up'!$C$4,$V1493-4,0)&amp;"")</f>
        <v/>
      </c>
      <c r="S1493" s="181" t="str">
        <f t="shared" ca="1" si="192"/>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si="193"/>
        <v>0</v>
      </c>
      <c r="AB1493" s="228" t="str">
        <f t="shared" si="194"/>
        <v/>
      </c>
    </row>
    <row r="1494" spans="1:28" s="227" customFormat="1" ht="20.25">
      <c r="A1494" s="181"/>
      <c r="B1494" s="182"/>
      <c r="C1494" s="186"/>
      <c r="D1494" s="230"/>
      <c r="E1494" s="182"/>
      <c r="F1494" s="182"/>
      <c r="G1494" s="182"/>
      <c r="H1494" s="183"/>
      <c r="I1494" s="184"/>
      <c r="J1494" s="184"/>
      <c r="K1494" s="224"/>
      <c r="L1494" s="224"/>
      <c r="M1494" s="224"/>
      <c r="N1494" s="224"/>
      <c r="O1494" s="224"/>
      <c r="P1494" s="185"/>
      <c r="Q1494" s="225"/>
      <c r="R1494" s="182" t="str">
        <f ca="1">IF(ISERROR($V1494),"",OFFSET('Smelter Look-up'!$C$4,$V1494-4,0)&amp;"")</f>
        <v/>
      </c>
      <c r="S1494" s="181" t="str">
        <f t="shared" ca="1" si="192"/>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si="193"/>
        <v>0</v>
      </c>
      <c r="AB1494" s="228" t="str">
        <f t="shared" si="194"/>
        <v/>
      </c>
    </row>
    <row r="1495" spans="1:28" s="227" customFormat="1" ht="20.25">
      <c r="A1495" s="181"/>
      <c r="B1495" s="182"/>
      <c r="C1495" s="186"/>
      <c r="D1495" s="230"/>
      <c r="E1495" s="182"/>
      <c r="F1495" s="182"/>
      <c r="G1495" s="182"/>
      <c r="H1495" s="183"/>
      <c r="I1495" s="184"/>
      <c r="J1495" s="184"/>
      <c r="K1495" s="224"/>
      <c r="L1495" s="224"/>
      <c r="M1495" s="224"/>
      <c r="N1495" s="224"/>
      <c r="O1495" s="224"/>
      <c r="P1495" s="185"/>
      <c r="Q1495" s="225"/>
      <c r="R1495" s="182" t="str">
        <f ca="1">IF(ISERROR($V1495),"",OFFSET('Smelter Look-up'!$C$4,$V1495-4,0)&amp;"")</f>
        <v/>
      </c>
      <c r="S1495" s="181" t="str">
        <f t="shared" ca="1" si="192"/>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si="193"/>
        <v>0</v>
      </c>
      <c r="AB1495" s="228" t="str">
        <f t="shared" si="194"/>
        <v/>
      </c>
    </row>
    <row r="1496" spans="1:28" s="227" customFormat="1" ht="20.25">
      <c r="A1496" s="181"/>
      <c r="B1496" s="182"/>
      <c r="C1496" s="186"/>
      <c r="D1496" s="230"/>
      <c r="E1496" s="182"/>
      <c r="F1496" s="182"/>
      <c r="G1496" s="182"/>
      <c r="H1496" s="183"/>
      <c r="I1496" s="184"/>
      <c r="J1496" s="184"/>
      <c r="K1496" s="224"/>
      <c r="L1496" s="224"/>
      <c r="M1496" s="224"/>
      <c r="N1496" s="224"/>
      <c r="O1496" s="224"/>
      <c r="P1496" s="185"/>
      <c r="Q1496" s="225"/>
      <c r="R1496" s="182" t="str">
        <f ca="1">IF(ISERROR($V1496),"",OFFSET('Smelter Look-up'!$C$4,$V1496-4,0)&amp;"")</f>
        <v/>
      </c>
      <c r="S1496" s="181" t="str">
        <f t="shared" ca="1" si="192"/>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si="193"/>
        <v>0</v>
      </c>
      <c r="AB1496" s="228" t="str">
        <f t="shared" si="194"/>
        <v/>
      </c>
    </row>
    <row r="1497" spans="1:28" s="227" customFormat="1" ht="20.25">
      <c r="A1497" s="181"/>
      <c r="B1497" s="182"/>
      <c r="C1497" s="186"/>
      <c r="D1497" s="230"/>
      <c r="E1497" s="182"/>
      <c r="F1497" s="182"/>
      <c r="G1497" s="182"/>
      <c r="H1497" s="183"/>
      <c r="I1497" s="184"/>
      <c r="J1497" s="184"/>
      <c r="K1497" s="224"/>
      <c r="L1497" s="224"/>
      <c r="M1497" s="224"/>
      <c r="N1497" s="224"/>
      <c r="O1497" s="224"/>
      <c r="P1497" s="185"/>
      <c r="Q1497" s="225"/>
      <c r="R1497" s="182" t="str">
        <f ca="1">IF(ISERROR($V1497),"",OFFSET('Smelter Look-up'!$C$4,$V1497-4,0)&amp;"")</f>
        <v/>
      </c>
      <c r="S1497" s="181" t="str">
        <f t="shared" ca="1" si="192"/>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si="193"/>
        <v>0</v>
      </c>
      <c r="AB1497" s="228" t="str">
        <f t="shared" si="194"/>
        <v/>
      </c>
    </row>
    <row r="1498" spans="1:28" s="227" customFormat="1" ht="20.25">
      <c r="A1498" s="181"/>
      <c r="B1498" s="182"/>
      <c r="C1498" s="186"/>
      <c r="D1498" s="230"/>
      <c r="E1498" s="182"/>
      <c r="F1498" s="182"/>
      <c r="G1498" s="182"/>
      <c r="H1498" s="183"/>
      <c r="I1498" s="184"/>
      <c r="J1498" s="184"/>
      <c r="K1498" s="224"/>
      <c r="L1498" s="224"/>
      <c r="M1498" s="224"/>
      <c r="N1498" s="224"/>
      <c r="O1498" s="224"/>
      <c r="P1498" s="185"/>
      <c r="Q1498" s="225"/>
      <c r="R1498" s="182" t="str">
        <f ca="1">IF(ISERROR($V1498),"",OFFSET('Smelter Look-up'!$C$4,$V1498-4,0)&amp;"")</f>
        <v/>
      </c>
      <c r="S1498" s="181" t="str">
        <f t="shared" ca="1" si="192"/>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si="193"/>
        <v>0</v>
      </c>
      <c r="AB1498" s="228" t="str">
        <f t="shared" si="194"/>
        <v/>
      </c>
    </row>
    <row r="1499" spans="1:28" s="227" customFormat="1" ht="20.25">
      <c r="A1499" s="181"/>
      <c r="B1499" s="182"/>
      <c r="C1499" s="186"/>
      <c r="D1499" s="230"/>
      <c r="E1499" s="182"/>
      <c r="F1499" s="182"/>
      <c r="G1499" s="182"/>
      <c r="H1499" s="183"/>
      <c r="I1499" s="184"/>
      <c r="J1499" s="184"/>
      <c r="K1499" s="224"/>
      <c r="L1499" s="224"/>
      <c r="M1499" s="224"/>
      <c r="N1499" s="224"/>
      <c r="O1499" s="224"/>
      <c r="P1499" s="185"/>
      <c r="Q1499" s="225"/>
      <c r="R1499" s="182" t="str">
        <f ca="1">IF(ISERROR($V1499),"",OFFSET('Smelter Look-up'!$C$4,$V1499-4,0)&amp;"")</f>
        <v/>
      </c>
      <c r="S1499" s="181" t="str">
        <f t="shared" ca="1" si="192"/>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si="193"/>
        <v>0</v>
      </c>
      <c r="AB1499" s="228" t="str">
        <f t="shared" si="194"/>
        <v/>
      </c>
    </row>
    <row r="1500" spans="1:28" s="227" customFormat="1" ht="20.25">
      <c r="A1500" s="181"/>
      <c r="B1500" s="182"/>
      <c r="C1500" s="186"/>
      <c r="D1500" s="230"/>
      <c r="E1500" s="182"/>
      <c r="F1500" s="182"/>
      <c r="G1500" s="182"/>
      <c r="H1500" s="183"/>
      <c r="I1500" s="184"/>
      <c r="J1500" s="184"/>
      <c r="K1500" s="224"/>
      <c r="L1500" s="224"/>
      <c r="M1500" s="224"/>
      <c r="N1500" s="224"/>
      <c r="O1500" s="224"/>
      <c r="P1500" s="185"/>
      <c r="Q1500" s="225"/>
      <c r="R1500" s="182" t="str">
        <f ca="1">IF(ISERROR($V1500),"",OFFSET('Smelter Look-up'!$C$4,$V1500-4,0)&amp;"")</f>
        <v/>
      </c>
      <c r="S1500" s="181" t="str">
        <f t="shared" ref="S1500" ca="1" si="195">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 si="196">IF(AND(C1500="Smelter not listed",OR(LEN(D1500)=0,LEN(E1500)=0)),1,0)</f>
        <v>0</v>
      </c>
      <c r="AB1500" s="228" t="str">
        <f t="shared" ref="AB1500" si="197">B1500&amp;C1500</f>
        <v/>
      </c>
    </row>
    <row r="1501" spans="1:28" s="227" customFormat="1" ht="20.25">
      <c r="A1501" s="181"/>
      <c r="B1501" s="182"/>
      <c r="C1501" s="186"/>
      <c r="D1501" s="230"/>
      <c r="E1501" s="182"/>
      <c r="F1501" s="182"/>
      <c r="G1501" s="182"/>
      <c r="H1501" s="183"/>
      <c r="I1501" s="184"/>
      <c r="J1501" s="184"/>
      <c r="K1501" s="224"/>
      <c r="L1501" s="224"/>
      <c r="M1501" s="224"/>
      <c r="N1501" s="224"/>
      <c r="O1501" s="224"/>
      <c r="P1501" s="185"/>
      <c r="Q1501" s="225"/>
      <c r="R1501" s="182" t="str">
        <f ca="1">IF(ISERROR($V1501),"",OFFSET('Smelter Look-up'!$C$4,$V1501-4,0)&amp;"")</f>
        <v/>
      </c>
      <c r="S1501" s="181" t="str">
        <f t="shared" ref="S1501:S1532" ca="1" si="198">IF(B1501="","",IF(ISERROR(MATCH($E1501,CL,0)),"Unknown",INDIRECT("'C'!$A$"&amp;MATCH($E1501,CL,0)+1)))</f>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ref="X1501:X1532" si="199">IF(AND(C1501="Smelter not listed",OR(LEN(D1501)=0,LEN(E1501)=0)),1,0)</f>
        <v>0</v>
      </c>
      <c r="AB1501" s="228" t="str">
        <f t="shared" ref="AB1501:AB1532" si="200">B1501&amp;C1501</f>
        <v/>
      </c>
    </row>
    <row r="1502" spans="1:28" s="227" customFormat="1" ht="20.25">
      <c r="A1502" s="181"/>
      <c r="B1502" s="182"/>
      <c r="C1502" s="186"/>
      <c r="D1502" s="230"/>
      <c r="E1502" s="182"/>
      <c r="F1502" s="182"/>
      <c r="G1502" s="182"/>
      <c r="H1502" s="183"/>
      <c r="I1502" s="184"/>
      <c r="J1502" s="184"/>
      <c r="K1502" s="224"/>
      <c r="L1502" s="224"/>
      <c r="M1502" s="224"/>
      <c r="N1502" s="224"/>
      <c r="O1502" s="224"/>
      <c r="P1502" s="185"/>
      <c r="Q1502" s="225"/>
      <c r="R1502" s="182" t="str">
        <f ca="1">IF(ISERROR($V1502),"",OFFSET('Smelter Look-up'!$C$4,$V1502-4,0)&amp;"")</f>
        <v/>
      </c>
      <c r="S1502" s="181" t="str">
        <f t="shared" ca="1" si="198"/>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si="199"/>
        <v>0</v>
      </c>
      <c r="AB1502" s="228" t="str">
        <f t="shared" si="200"/>
        <v/>
      </c>
    </row>
    <row r="1503" spans="1:28" s="227" customFormat="1" ht="20.25">
      <c r="A1503" s="181"/>
      <c r="B1503" s="182"/>
      <c r="C1503" s="186"/>
      <c r="D1503" s="230"/>
      <c r="E1503" s="182"/>
      <c r="F1503" s="182"/>
      <c r="G1503" s="182"/>
      <c r="H1503" s="183"/>
      <c r="I1503" s="184"/>
      <c r="J1503" s="184"/>
      <c r="K1503" s="224"/>
      <c r="L1503" s="224"/>
      <c r="M1503" s="224"/>
      <c r="N1503" s="224"/>
      <c r="O1503" s="224"/>
      <c r="P1503" s="185"/>
      <c r="Q1503" s="225"/>
      <c r="R1503" s="182" t="str">
        <f ca="1">IF(ISERROR($V1503),"",OFFSET('Smelter Look-up'!$C$4,$V1503-4,0)&amp;"")</f>
        <v/>
      </c>
      <c r="S1503" s="181" t="str">
        <f t="shared" ca="1" si="198"/>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si="199"/>
        <v>0</v>
      </c>
      <c r="AB1503" s="228" t="str">
        <f t="shared" si="200"/>
        <v/>
      </c>
    </row>
    <row r="1504" spans="1:28" s="227" customFormat="1" ht="20.25">
      <c r="A1504" s="181"/>
      <c r="B1504" s="182"/>
      <c r="C1504" s="186"/>
      <c r="D1504" s="230"/>
      <c r="E1504" s="182"/>
      <c r="F1504" s="182"/>
      <c r="G1504" s="182"/>
      <c r="H1504" s="183"/>
      <c r="I1504" s="184"/>
      <c r="J1504" s="184"/>
      <c r="K1504" s="224"/>
      <c r="L1504" s="224"/>
      <c r="M1504" s="224"/>
      <c r="N1504" s="224"/>
      <c r="O1504" s="224"/>
      <c r="P1504" s="185"/>
      <c r="Q1504" s="225"/>
      <c r="R1504" s="182" t="str">
        <f ca="1">IF(ISERROR($V1504),"",OFFSET('Smelter Look-up'!$C$4,$V1504-4,0)&amp;"")</f>
        <v/>
      </c>
      <c r="S1504" s="181" t="str">
        <f t="shared" ca="1" si="198"/>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si="199"/>
        <v>0</v>
      </c>
      <c r="AB1504" s="228" t="str">
        <f t="shared" si="200"/>
        <v/>
      </c>
    </row>
    <row r="1505" spans="1:28" s="227" customFormat="1" ht="20.25">
      <c r="A1505" s="181"/>
      <c r="B1505" s="182"/>
      <c r="C1505" s="186"/>
      <c r="D1505" s="230"/>
      <c r="E1505" s="182"/>
      <c r="F1505" s="182"/>
      <c r="G1505" s="182"/>
      <c r="H1505" s="183"/>
      <c r="I1505" s="184"/>
      <c r="J1505" s="184"/>
      <c r="K1505" s="224"/>
      <c r="L1505" s="224"/>
      <c r="M1505" s="224"/>
      <c r="N1505" s="224"/>
      <c r="O1505" s="224"/>
      <c r="P1505" s="185"/>
      <c r="Q1505" s="225"/>
      <c r="R1505" s="182" t="str">
        <f ca="1">IF(ISERROR($V1505),"",OFFSET('Smelter Look-up'!$C$4,$V1505-4,0)&amp;"")</f>
        <v/>
      </c>
      <c r="S1505" s="181" t="str">
        <f t="shared" ca="1" si="198"/>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si="199"/>
        <v>0</v>
      </c>
      <c r="AB1505" s="228" t="str">
        <f t="shared" si="200"/>
        <v/>
      </c>
    </row>
    <row r="1506" spans="1:28" s="227" customFormat="1" ht="20.25">
      <c r="A1506" s="181"/>
      <c r="B1506" s="182"/>
      <c r="C1506" s="186"/>
      <c r="D1506" s="230"/>
      <c r="E1506" s="182"/>
      <c r="F1506" s="182"/>
      <c r="G1506" s="182"/>
      <c r="H1506" s="183"/>
      <c r="I1506" s="184"/>
      <c r="J1506" s="184"/>
      <c r="K1506" s="224"/>
      <c r="L1506" s="224"/>
      <c r="M1506" s="224"/>
      <c r="N1506" s="224"/>
      <c r="O1506" s="224"/>
      <c r="P1506" s="185"/>
      <c r="Q1506" s="225"/>
      <c r="R1506" s="182" t="str">
        <f ca="1">IF(ISERROR($V1506),"",OFFSET('Smelter Look-up'!$C$4,$V1506-4,0)&amp;"")</f>
        <v/>
      </c>
      <c r="S1506" s="181" t="str">
        <f t="shared" ca="1" si="198"/>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si="199"/>
        <v>0</v>
      </c>
      <c r="AB1506" s="228" t="str">
        <f t="shared" si="200"/>
        <v/>
      </c>
    </row>
    <row r="1507" spans="1:28" s="227" customFormat="1" ht="20.25">
      <c r="A1507" s="181"/>
      <c r="B1507" s="182"/>
      <c r="C1507" s="186"/>
      <c r="D1507" s="230"/>
      <c r="E1507" s="182"/>
      <c r="F1507" s="182"/>
      <c r="G1507" s="182"/>
      <c r="H1507" s="183"/>
      <c r="I1507" s="184"/>
      <c r="J1507" s="184"/>
      <c r="K1507" s="224"/>
      <c r="L1507" s="224"/>
      <c r="M1507" s="224"/>
      <c r="N1507" s="224"/>
      <c r="O1507" s="224"/>
      <c r="P1507" s="185"/>
      <c r="Q1507" s="225"/>
      <c r="R1507" s="182" t="str">
        <f ca="1">IF(ISERROR($V1507),"",OFFSET('Smelter Look-up'!$C$4,$V1507-4,0)&amp;"")</f>
        <v/>
      </c>
      <c r="S1507" s="181" t="str">
        <f t="shared" ca="1" si="198"/>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si="199"/>
        <v>0</v>
      </c>
      <c r="AB1507" s="228" t="str">
        <f t="shared" si="200"/>
        <v/>
      </c>
    </row>
    <row r="1508" spans="1:28" s="227" customFormat="1" ht="20.25">
      <c r="A1508" s="181"/>
      <c r="B1508" s="182"/>
      <c r="C1508" s="186"/>
      <c r="D1508" s="230"/>
      <c r="E1508" s="182"/>
      <c r="F1508" s="182"/>
      <c r="G1508" s="182"/>
      <c r="H1508" s="183"/>
      <c r="I1508" s="184"/>
      <c r="J1508" s="184"/>
      <c r="K1508" s="224"/>
      <c r="L1508" s="224"/>
      <c r="M1508" s="224"/>
      <c r="N1508" s="224"/>
      <c r="O1508" s="224"/>
      <c r="P1508" s="185"/>
      <c r="Q1508" s="225"/>
      <c r="R1508" s="182" t="str">
        <f ca="1">IF(ISERROR($V1508),"",OFFSET('Smelter Look-up'!$C$4,$V1508-4,0)&amp;"")</f>
        <v/>
      </c>
      <c r="S1508" s="181" t="str">
        <f t="shared" ca="1" si="198"/>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si="199"/>
        <v>0</v>
      </c>
      <c r="AB1508" s="228" t="str">
        <f t="shared" si="200"/>
        <v/>
      </c>
    </row>
    <row r="1509" spans="1:28" s="227" customFormat="1" ht="20.25">
      <c r="A1509" s="181"/>
      <c r="B1509" s="182"/>
      <c r="C1509" s="186"/>
      <c r="D1509" s="230"/>
      <c r="E1509" s="182"/>
      <c r="F1509" s="182"/>
      <c r="G1509" s="182"/>
      <c r="H1509" s="183"/>
      <c r="I1509" s="184"/>
      <c r="J1509" s="184"/>
      <c r="K1509" s="224"/>
      <c r="L1509" s="224"/>
      <c r="M1509" s="224"/>
      <c r="N1509" s="224"/>
      <c r="O1509" s="224"/>
      <c r="P1509" s="185"/>
      <c r="Q1509" s="225"/>
      <c r="R1509" s="182" t="str">
        <f ca="1">IF(ISERROR($V1509),"",OFFSET('Smelter Look-up'!$C$4,$V1509-4,0)&amp;"")</f>
        <v/>
      </c>
      <c r="S1509" s="181" t="str">
        <f t="shared" ca="1" si="198"/>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si="199"/>
        <v>0</v>
      </c>
      <c r="AB1509" s="228" t="str">
        <f t="shared" si="200"/>
        <v/>
      </c>
    </row>
    <row r="1510" spans="1:28" s="227" customFormat="1" ht="20.25">
      <c r="A1510" s="181"/>
      <c r="B1510" s="182"/>
      <c r="C1510" s="186"/>
      <c r="D1510" s="230"/>
      <c r="E1510" s="182"/>
      <c r="F1510" s="182"/>
      <c r="G1510" s="182"/>
      <c r="H1510" s="183"/>
      <c r="I1510" s="184"/>
      <c r="J1510" s="184"/>
      <c r="K1510" s="224"/>
      <c r="L1510" s="224"/>
      <c r="M1510" s="224"/>
      <c r="N1510" s="224"/>
      <c r="O1510" s="224"/>
      <c r="P1510" s="185"/>
      <c r="Q1510" s="225"/>
      <c r="R1510" s="182" t="str">
        <f ca="1">IF(ISERROR($V1510),"",OFFSET('Smelter Look-up'!$C$4,$V1510-4,0)&amp;"")</f>
        <v/>
      </c>
      <c r="S1510" s="181" t="str">
        <f t="shared" ca="1" si="198"/>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si="199"/>
        <v>0</v>
      </c>
      <c r="AB1510" s="228" t="str">
        <f t="shared" si="200"/>
        <v/>
      </c>
    </row>
    <row r="1511" spans="1:28" s="227" customFormat="1" ht="20.25">
      <c r="A1511" s="181"/>
      <c r="B1511" s="182"/>
      <c r="C1511" s="186"/>
      <c r="D1511" s="230"/>
      <c r="E1511" s="182"/>
      <c r="F1511" s="182"/>
      <c r="G1511" s="182"/>
      <c r="H1511" s="183"/>
      <c r="I1511" s="184"/>
      <c r="J1511" s="184"/>
      <c r="K1511" s="224"/>
      <c r="L1511" s="224"/>
      <c r="M1511" s="224"/>
      <c r="N1511" s="224"/>
      <c r="O1511" s="224"/>
      <c r="P1511" s="185"/>
      <c r="Q1511" s="225"/>
      <c r="R1511" s="182" t="str">
        <f ca="1">IF(ISERROR($V1511),"",OFFSET('Smelter Look-up'!$C$4,$V1511-4,0)&amp;"")</f>
        <v/>
      </c>
      <c r="S1511" s="181" t="str">
        <f t="shared" ca="1" si="198"/>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si="199"/>
        <v>0</v>
      </c>
      <c r="AB1511" s="228" t="str">
        <f t="shared" si="200"/>
        <v/>
      </c>
    </row>
    <row r="1512" spans="1:28" s="227" customFormat="1" ht="20.25">
      <c r="A1512" s="181"/>
      <c r="B1512" s="182"/>
      <c r="C1512" s="186"/>
      <c r="D1512" s="230"/>
      <c r="E1512" s="182"/>
      <c r="F1512" s="182"/>
      <c r="G1512" s="182"/>
      <c r="H1512" s="183"/>
      <c r="I1512" s="184"/>
      <c r="J1512" s="184"/>
      <c r="K1512" s="224"/>
      <c r="L1512" s="224"/>
      <c r="M1512" s="224"/>
      <c r="N1512" s="224"/>
      <c r="O1512" s="224"/>
      <c r="P1512" s="185"/>
      <c r="Q1512" s="225"/>
      <c r="R1512" s="182" t="str">
        <f ca="1">IF(ISERROR($V1512),"",OFFSET('Smelter Look-up'!$C$4,$V1512-4,0)&amp;"")</f>
        <v/>
      </c>
      <c r="S1512" s="181" t="str">
        <f t="shared" ca="1" si="198"/>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si="199"/>
        <v>0</v>
      </c>
      <c r="AB1512" s="228" t="str">
        <f t="shared" si="200"/>
        <v/>
      </c>
    </row>
    <row r="1513" spans="1:28" s="227" customFormat="1" ht="20.25">
      <c r="A1513" s="181"/>
      <c r="B1513" s="182"/>
      <c r="C1513" s="186"/>
      <c r="D1513" s="230"/>
      <c r="E1513" s="182"/>
      <c r="F1513" s="182"/>
      <c r="G1513" s="182"/>
      <c r="H1513" s="183"/>
      <c r="I1513" s="184"/>
      <c r="J1513" s="184"/>
      <c r="K1513" s="224"/>
      <c r="L1513" s="224"/>
      <c r="M1513" s="224"/>
      <c r="N1513" s="224"/>
      <c r="O1513" s="224"/>
      <c r="P1513" s="185"/>
      <c r="Q1513" s="225"/>
      <c r="R1513" s="182" t="str">
        <f ca="1">IF(ISERROR($V1513),"",OFFSET('Smelter Look-up'!$C$4,$V1513-4,0)&amp;"")</f>
        <v/>
      </c>
      <c r="S1513" s="181" t="str">
        <f t="shared" ca="1" si="198"/>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si="199"/>
        <v>0</v>
      </c>
      <c r="AB1513" s="228" t="str">
        <f t="shared" si="200"/>
        <v/>
      </c>
    </row>
    <row r="1514" spans="1:28" s="227" customFormat="1" ht="20.25">
      <c r="A1514" s="181"/>
      <c r="B1514" s="182"/>
      <c r="C1514" s="186"/>
      <c r="D1514" s="230"/>
      <c r="E1514" s="182"/>
      <c r="F1514" s="182"/>
      <c r="G1514" s="182"/>
      <c r="H1514" s="183"/>
      <c r="I1514" s="184"/>
      <c r="J1514" s="184"/>
      <c r="K1514" s="224"/>
      <c r="L1514" s="224"/>
      <c r="M1514" s="224"/>
      <c r="N1514" s="224"/>
      <c r="O1514" s="224"/>
      <c r="P1514" s="185"/>
      <c r="Q1514" s="225"/>
      <c r="R1514" s="182" t="str">
        <f ca="1">IF(ISERROR($V1514),"",OFFSET('Smelter Look-up'!$C$4,$V1514-4,0)&amp;"")</f>
        <v/>
      </c>
      <c r="S1514" s="181" t="str">
        <f t="shared" ca="1" si="198"/>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si="199"/>
        <v>0</v>
      </c>
      <c r="AB1514" s="228" t="str">
        <f t="shared" si="200"/>
        <v/>
      </c>
    </row>
    <row r="1515" spans="1:28" s="227" customFormat="1" ht="20.25">
      <c r="A1515" s="181"/>
      <c r="B1515" s="182"/>
      <c r="C1515" s="186"/>
      <c r="D1515" s="230"/>
      <c r="E1515" s="182"/>
      <c r="F1515" s="182"/>
      <c r="G1515" s="182"/>
      <c r="H1515" s="183"/>
      <c r="I1515" s="184"/>
      <c r="J1515" s="184"/>
      <c r="K1515" s="224"/>
      <c r="L1515" s="224"/>
      <c r="M1515" s="224"/>
      <c r="N1515" s="224"/>
      <c r="O1515" s="224"/>
      <c r="P1515" s="185"/>
      <c r="Q1515" s="225"/>
      <c r="R1515" s="182" t="str">
        <f ca="1">IF(ISERROR($V1515),"",OFFSET('Smelter Look-up'!$C$4,$V1515-4,0)&amp;"")</f>
        <v/>
      </c>
      <c r="S1515" s="181" t="str">
        <f t="shared" ca="1" si="198"/>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si="199"/>
        <v>0</v>
      </c>
      <c r="AB1515" s="228" t="str">
        <f t="shared" si="200"/>
        <v/>
      </c>
    </row>
    <row r="1516" spans="1:28" s="227" customFormat="1" ht="20.25">
      <c r="A1516" s="181"/>
      <c r="B1516" s="182"/>
      <c r="C1516" s="186"/>
      <c r="D1516" s="230"/>
      <c r="E1516" s="182"/>
      <c r="F1516" s="182"/>
      <c r="G1516" s="182"/>
      <c r="H1516" s="183"/>
      <c r="I1516" s="184"/>
      <c r="J1516" s="184"/>
      <c r="K1516" s="224"/>
      <c r="L1516" s="224"/>
      <c r="M1516" s="224"/>
      <c r="N1516" s="224"/>
      <c r="O1516" s="224"/>
      <c r="P1516" s="185"/>
      <c r="Q1516" s="225"/>
      <c r="R1516" s="182" t="str">
        <f ca="1">IF(ISERROR($V1516),"",OFFSET('Smelter Look-up'!$C$4,$V1516-4,0)&amp;"")</f>
        <v/>
      </c>
      <c r="S1516" s="181" t="str">
        <f t="shared" ca="1" si="198"/>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si="199"/>
        <v>0</v>
      </c>
      <c r="AB1516" s="228" t="str">
        <f t="shared" si="200"/>
        <v/>
      </c>
    </row>
    <row r="1517" spans="1:28" s="227" customFormat="1" ht="20.25">
      <c r="A1517" s="181"/>
      <c r="B1517" s="182"/>
      <c r="C1517" s="186"/>
      <c r="D1517" s="230"/>
      <c r="E1517" s="182"/>
      <c r="F1517" s="182"/>
      <c r="G1517" s="182"/>
      <c r="H1517" s="183"/>
      <c r="I1517" s="184"/>
      <c r="J1517" s="184"/>
      <c r="K1517" s="224"/>
      <c r="L1517" s="224"/>
      <c r="M1517" s="224"/>
      <c r="N1517" s="224"/>
      <c r="O1517" s="224"/>
      <c r="P1517" s="185"/>
      <c r="Q1517" s="225"/>
      <c r="R1517" s="182" t="str">
        <f ca="1">IF(ISERROR($V1517),"",OFFSET('Smelter Look-up'!$C$4,$V1517-4,0)&amp;"")</f>
        <v/>
      </c>
      <c r="S1517" s="181" t="str">
        <f t="shared" ca="1" si="198"/>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si="199"/>
        <v>0</v>
      </c>
      <c r="AB1517" s="228" t="str">
        <f t="shared" si="200"/>
        <v/>
      </c>
    </row>
    <row r="1518" spans="1:28" s="227" customFormat="1" ht="20.25">
      <c r="A1518" s="181"/>
      <c r="B1518" s="182"/>
      <c r="C1518" s="186"/>
      <c r="D1518" s="230"/>
      <c r="E1518" s="182"/>
      <c r="F1518" s="182"/>
      <c r="G1518" s="182"/>
      <c r="H1518" s="183"/>
      <c r="I1518" s="184"/>
      <c r="J1518" s="184"/>
      <c r="K1518" s="224"/>
      <c r="L1518" s="224"/>
      <c r="M1518" s="224"/>
      <c r="N1518" s="224"/>
      <c r="O1518" s="224"/>
      <c r="P1518" s="185"/>
      <c r="Q1518" s="225"/>
      <c r="R1518" s="182" t="str">
        <f ca="1">IF(ISERROR($V1518),"",OFFSET('Smelter Look-up'!$C$4,$V1518-4,0)&amp;"")</f>
        <v/>
      </c>
      <c r="S1518" s="181" t="str">
        <f t="shared" ca="1" si="198"/>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si="199"/>
        <v>0</v>
      </c>
      <c r="AB1518" s="228" t="str">
        <f t="shared" si="200"/>
        <v/>
      </c>
    </row>
    <row r="1519" spans="1:28" s="227" customFormat="1" ht="20.25">
      <c r="A1519" s="181"/>
      <c r="B1519" s="182"/>
      <c r="C1519" s="186"/>
      <c r="D1519" s="230"/>
      <c r="E1519" s="182"/>
      <c r="F1519" s="182"/>
      <c r="G1519" s="182"/>
      <c r="H1519" s="183"/>
      <c r="I1519" s="184"/>
      <c r="J1519" s="184"/>
      <c r="K1519" s="224"/>
      <c r="L1519" s="224"/>
      <c r="M1519" s="224"/>
      <c r="N1519" s="224"/>
      <c r="O1519" s="224"/>
      <c r="P1519" s="185"/>
      <c r="Q1519" s="225"/>
      <c r="R1519" s="182" t="str">
        <f ca="1">IF(ISERROR($V1519),"",OFFSET('Smelter Look-up'!$C$4,$V1519-4,0)&amp;"")</f>
        <v/>
      </c>
      <c r="S1519" s="181" t="str">
        <f t="shared" ca="1" si="198"/>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si="199"/>
        <v>0</v>
      </c>
      <c r="AB1519" s="228" t="str">
        <f t="shared" si="200"/>
        <v/>
      </c>
    </row>
    <row r="1520" spans="1:28" s="227" customFormat="1" ht="20.25">
      <c r="A1520" s="181"/>
      <c r="B1520" s="182"/>
      <c r="C1520" s="186"/>
      <c r="D1520" s="230"/>
      <c r="E1520" s="182"/>
      <c r="F1520" s="182"/>
      <c r="G1520" s="182"/>
      <c r="H1520" s="183"/>
      <c r="I1520" s="184"/>
      <c r="J1520" s="184"/>
      <c r="K1520" s="224"/>
      <c r="L1520" s="224"/>
      <c r="M1520" s="224"/>
      <c r="N1520" s="224"/>
      <c r="O1520" s="224"/>
      <c r="P1520" s="185"/>
      <c r="Q1520" s="225"/>
      <c r="R1520" s="182" t="str">
        <f ca="1">IF(ISERROR($V1520),"",OFFSET('Smelter Look-up'!$C$4,$V1520-4,0)&amp;"")</f>
        <v/>
      </c>
      <c r="S1520" s="181" t="str">
        <f t="shared" ca="1" si="198"/>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si="199"/>
        <v>0</v>
      </c>
      <c r="AB1520" s="228" t="str">
        <f t="shared" si="200"/>
        <v/>
      </c>
    </row>
    <row r="1521" spans="1:28" s="227" customFormat="1" ht="20.25">
      <c r="A1521" s="181"/>
      <c r="B1521" s="182"/>
      <c r="C1521" s="186"/>
      <c r="D1521" s="230"/>
      <c r="E1521" s="182"/>
      <c r="F1521" s="182"/>
      <c r="G1521" s="182"/>
      <c r="H1521" s="183"/>
      <c r="I1521" s="184"/>
      <c r="J1521" s="184"/>
      <c r="K1521" s="224"/>
      <c r="L1521" s="224"/>
      <c r="M1521" s="224"/>
      <c r="N1521" s="224"/>
      <c r="O1521" s="224"/>
      <c r="P1521" s="185"/>
      <c r="Q1521" s="225"/>
      <c r="R1521" s="182" t="str">
        <f ca="1">IF(ISERROR($V1521),"",OFFSET('Smelter Look-up'!$C$4,$V1521-4,0)&amp;"")</f>
        <v/>
      </c>
      <c r="S1521" s="181" t="str">
        <f t="shared" ca="1" si="198"/>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si="199"/>
        <v>0</v>
      </c>
      <c r="AB1521" s="228" t="str">
        <f t="shared" si="200"/>
        <v/>
      </c>
    </row>
    <row r="1522" spans="1:28" s="227" customFormat="1" ht="20.25">
      <c r="A1522" s="181"/>
      <c r="B1522" s="182"/>
      <c r="C1522" s="186"/>
      <c r="D1522" s="230"/>
      <c r="E1522" s="182"/>
      <c r="F1522" s="182"/>
      <c r="G1522" s="182"/>
      <c r="H1522" s="183"/>
      <c r="I1522" s="184"/>
      <c r="J1522" s="184"/>
      <c r="K1522" s="224"/>
      <c r="L1522" s="224"/>
      <c r="M1522" s="224"/>
      <c r="N1522" s="224"/>
      <c r="O1522" s="224"/>
      <c r="P1522" s="185"/>
      <c r="Q1522" s="225"/>
      <c r="R1522" s="182" t="str">
        <f ca="1">IF(ISERROR($V1522),"",OFFSET('Smelter Look-up'!$C$4,$V1522-4,0)&amp;"")</f>
        <v/>
      </c>
      <c r="S1522" s="181" t="str">
        <f t="shared" ca="1" si="198"/>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si="199"/>
        <v>0</v>
      </c>
      <c r="AB1522" s="228" t="str">
        <f t="shared" si="200"/>
        <v/>
      </c>
    </row>
    <row r="1523" spans="1:28" s="227" customFormat="1" ht="20.25">
      <c r="A1523" s="181"/>
      <c r="B1523" s="182"/>
      <c r="C1523" s="186"/>
      <c r="D1523" s="230"/>
      <c r="E1523" s="182"/>
      <c r="F1523" s="182"/>
      <c r="G1523" s="182"/>
      <c r="H1523" s="183"/>
      <c r="I1523" s="184"/>
      <c r="J1523" s="184"/>
      <c r="K1523" s="224"/>
      <c r="L1523" s="224"/>
      <c r="M1523" s="224"/>
      <c r="N1523" s="224"/>
      <c r="O1523" s="224"/>
      <c r="P1523" s="185"/>
      <c r="Q1523" s="225"/>
      <c r="R1523" s="182" t="str">
        <f ca="1">IF(ISERROR($V1523),"",OFFSET('Smelter Look-up'!$C$4,$V1523-4,0)&amp;"")</f>
        <v/>
      </c>
      <c r="S1523" s="181" t="str">
        <f t="shared" ca="1" si="198"/>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si="199"/>
        <v>0</v>
      </c>
      <c r="AB1523" s="228" t="str">
        <f t="shared" si="200"/>
        <v/>
      </c>
    </row>
    <row r="1524" spans="1:28" s="227" customFormat="1" ht="20.25">
      <c r="A1524" s="181"/>
      <c r="B1524" s="182"/>
      <c r="C1524" s="186"/>
      <c r="D1524" s="230"/>
      <c r="E1524" s="182"/>
      <c r="F1524" s="182"/>
      <c r="G1524" s="182"/>
      <c r="H1524" s="183"/>
      <c r="I1524" s="184"/>
      <c r="J1524" s="184"/>
      <c r="K1524" s="224"/>
      <c r="L1524" s="224"/>
      <c r="M1524" s="224"/>
      <c r="N1524" s="224"/>
      <c r="O1524" s="224"/>
      <c r="P1524" s="185"/>
      <c r="Q1524" s="225"/>
      <c r="R1524" s="182" t="str">
        <f ca="1">IF(ISERROR($V1524),"",OFFSET('Smelter Look-up'!$C$4,$V1524-4,0)&amp;"")</f>
        <v/>
      </c>
      <c r="S1524" s="181" t="str">
        <f t="shared" ca="1" si="198"/>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si="199"/>
        <v>0</v>
      </c>
      <c r="AB1524" s="228" t="str">
        <f t="shared" si="200"/>
        <v/>
      </c>
    </row>
    <row r="1525" spans="1:28" s="227" customFormat="1" ht="20.25">
      <c r="A1525" s="181"/>
      <c r="B1525" s="182"/>
      <c r="C1525" s="186"/>
      <c r="D1525" s="230"/>
      <c r="E1525" s="182"/>
      <c r="F1525" s="182"/>
      <c r="G1525" s="182"/>
      <c r="H1525" s="183"/>
      <c r="I1525" s="184"/>
      <c r="J1525" s="184"/>
      <c r="K1525" s="224"/>
      <c r="L1525" s="224"/>
      <c r="M1525" s="224"/>
      <c r="N1525" s="224"/>
      <c r="O1525" s="224"/>
      <c r="P1525" s="185"/>
      <c r="Q1525" s="225"/>
      <c r="R1525" s="182" t="str">
        <f ca="1">IF(ISERROR($V1525),"",OFFSET('Smelter Look-up'!$C$4,$V1525-4,0)&amp;"")</f>
        <v/>
      </c>
      <c r="S1525" s="181" t="str">
        <f t="shared" ca="1" si="198"/>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si="199"/>
        <v>0</v>
      </c>
      <c r="AB1525" s="228" t="str">
        <f t="shared" si="200"/>
        <v/>
      </c>
    </row>
    <row r="1526" spans="1:28" s="227" customFormat="1" ht="20.25">
      <c r="A1526" s="181"/>
      <c r="B1526" s="182"/>
      <c r="C1526" s="186"/>
      <c r="D1526" s="230"/>
      <c r="E1526" s="182"/>
      <c r="F1526" s="182"/>
      <c r="G1526" s="182"/>
      <c r="H1526" s="183"/>
      <c r="I1526" s="184"/>
      <c r="J1526" s="184"/>
      <c r="K1526" s="224"/>
      <c r="L1526" s="224"/>
      <c r="M1526" s="224"/>
      <c r="N1526" s="224"/>
      <c r="O1526" s="224"/>
      <c r="P1526" s="185"/>
      <c r="Q1526" s="225"/>
      <c r="R1526" s="182" t="str">
        <f ca="1">IF(ISERROR($V1526),"",OFFSET('Smelter Look-up'!$C$4,$V1526-4,0)&amp;"")</f>
        <v/>
      </c>
      <c r="S1526" s="181" t="str">
        <f t="shared" ca="1" si="198"/>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si="199"/>
        <v>0</v>
      </c>
      <c r="AB1526" s="228" t="str">
        <f t="shared" si="200"/>
        <v/>
      </c>
    </row>
    <row r="1527" spans="1:28" s="227" customFormat="1" ht="20.25">
      <c r="A1527" s="181"/>
      <c r="B1527" s="182"/>
      <c r="C1527" s="186"/>
      <c r="D1527" s="230"/>
      <c r="E1527" s="182"/>
      <c r="F1527" s="182"/>
      <c r="G1527" s="182"/>
      <c r="H1527" s="183"/>
      <c r="I1527" s="184"/>
      <c r="J1527" s="184"/>
      <c r="K1527" s="224"/>
      <c r="L1527" s="224"/>
      <c r="M1527" s="224"/>
      <c r="N1527" s="224"/>
      <c r="O1527" s="224"/>
      <c r="P1527" s="185"/>
      <c r="Q1527" s="225"/>
      <c r="R1527" s="182" t="str">
        <f ca="1">IF(ISERROR($V1527),"",OFFSET('Smelter Look-up'!$C$4,$V1527-4,0)&amp;"")</f>
        <v/>
      </c>
      <c r="S1527" s="181" t="str">
        <f t="shared" ca="1" si="198"/>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si="199"/>
        <v>0</v>
      </c>
      <c r="AB1527" s="228" t="str">
        <f t="shared" si="200"/>
        <v/>
      </c>
    </row>
    <row r="1528" spans="1:28" s="227" customFormat="1" ht="20.25">
      <c r="A1528" s="181"/>
      <c r="B1528" s="182"/>
      <c r="C1528" s="186"/>
      <c r="D1528" s="230"/>
      <c r="E1528" s="182"/>
      <c r="F1528" s="182"/>
      <c r="G1528" s="182"/>
      <c r="H1528" s="183"/>
      <c r="I1528" s="184"/>
      <c r="J1528" s="184"/>
      <c r="K1528" s="224"/>
      <c r="L1528" s="224"/>
      <c r="M1528" s="224"/>
      <c r="N1528" s="224"/>
      <c r="O1528" s="224"/>
      <c r="P1528" s="185"/>
      <c r="Q1528" s="225"/>
      <c r="R1528" s="182" t="str">
        <f ca="1">IF(ISERROR($V1528),"",OFFSET('Smelter Look-up'!$C$4,$V1528-4,0)&amp;"")</f>
        <v/>
      </c>
      <c r="S1528" s="181" t="str">
        <f t="shared" ca="1" si="198"/>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si="199"/>
        <v>0</v>
      </c>
      <c r="AB1528" s="228" t="str">
        <f t="shared" si="200"/>
        <v/>
      </c>
    </row>
    <row r="1529" spans="1:28" s="227" customFormat="1" ht="20.25">
      <c r="A1529" s="181"/>
      <c r="B1529" s="182"/>
      <c r="C1529" s="186"/>
      <c r="D1529" s="230"/>
      <c r="E1529" s="182"/>
      <c r="F1529" s="182"/>
      <c r="G1529" s="182"/>
      <c r="H1529" s="183"/>
      <c r="I1529" s="184"/>
      <c r="J1529" s="184"/>
      <c r="K1529" s="224"/>
      <c r="L1529" s="224"/>
      <c r="M1529" s="224"/>
      <c r="N1529" s="224"/>
      <c r="O1529" s="224"/>
      <c r="P1529" s="185"/>
      <c r="Q1529" s="225"/>
      <c r="R1529" s="182" t="str">
        <f ca="1">IF(ISERROR($V1529),"",OFFSET('Smelter Look-up'!$C$4,$V1529-4,0)&amp;"")</f>
        <v/>
      </c>
      <c r="S1529" s="181" t="str">
        <f t="shared" ca="1" si="198"/>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si="199"/>
        <v>0</v>
      </c>
      <c r="AB1529" s="228" t="str">
        <f t="shared" si="200"/>
        <v/>
      </c>
    </row>
    <row r="1530" spans="1:28" s="227" customFormat="1" ht="20.25">
      <c r="A1530" s="181"/>
      <c r="B1530" s="182"/>
      <c r="C1530" s="186"/>
      <c r="D1530" s="230"/>
      <c r="E1530" s="182"/>
      <c r="F1530" s="182"/>
      <c r="G1530" s="182"/>
      <c r="H1530" s="183"/>
      <c r="I1530" s="184"/>
      <c r="J1530" s="184"/>
      <c r="K1530" s="224"/>
      <c r="L1530" s="224"/>
      <c r="M1530" s="224"/>
      <c r="N1530" s="224"/>
      <c r="O1530" s="224"/>
      <c r="P1530" s="185"/>
      <c r="Q1530" s="225"/>
      <c r="R1530" s="182" t="str">
        <f ca="1">IF(ISERROR($V1530),"",OFFSET('Smelter Look-up'!$C$4,$V1530-4,0)&amp;"")</f>
        <v/>
      </c>
      <c r="S1530" s="181" t="str">
        <f t="shared" ca="1" si="198"/>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si="199"/>
        <v>0</v>
      </c>
      <c r="AB1530" s="228" t="str">
        <f t="shared" si="200"/>
        <v/>
      </c>
    </row>
    <row r="1531" spans="1:28" s="227" customFormat="1" ht="20.25">
      <c r="A1531" s="181"/>
      <c r="B1531" s="182"/>
      <c r="C1531" s="186"/>
      <c r="D1531" s="230"/>
      <c r="E1531" s="182"/>
      <c r="F1531" s="182"/>
      <c r="G1531" s="182"/>
      <c r="H1531" s="183"/>
      <c r="I1531" s="184"/>
      <c r="J1531" s="184"/>
      <c r="K1531" s="224"/>
      <c r="L1531" s="224"/>
      <c r="M1531" s="224"/>
      <c r="N1531" s="224"/>
      <c r="O1531" s="224"/>
      <c r="P1531" s="185"/>
      <c r="Q1531" s="225"/>
      <c r="R1531" s="182" t="str">
        <f ca="1">IF(ISERROR($V1531),"",OFFSET('Smelter Look-up'!$C$4,$V1531-4,0)&amp;"")</f>
        <v/>
      </c>
      <c r="S1531" s="181" t="str">
        <f t="shared" ca="1" si="198"/>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si="199"/>
        <v>0</v>
      </c>
      <c r="AB1531" s="228" t="str">
        <f t="shared" si="200"/>
        <v/>
      </c>
    </row>
    <row r="1532" spans="1:28" s="227" customFormat="1" ht="20.25">
      <c r="A1532" s="181"/>
      <c r="B1532" s="182"/>
      <c r="C1532" s="186"/>
      <c r="D1532" s="230"/>
      <c r="E1532" s="182"/>
      <c r="F1532" s="182"/>
      <c r="G1532" s="182"/>
      <c r="H1532" s="183"/>
      <c r="I1532" s="184"/>
      <c r="J1532" s="184"/>
      <c r="K1532" s="224"/>
      <c r="L1532" s="224"/>
      <c r="M1532" s="224"/>
      <c r="N1532" s="224"/>
      <c r="O1532" s="224"/>
      <c r="P1532" s="185"/>
      <c r="Q1532" s="225"/>
      <c r="R1532" s="182" t="str">
        <f ca="1">IF(ISERROR($V1532),"",OFFSET('Smelter Look-up'!$C$4,$V1532-4,0)&amp;"")</f>
        <v/>
      </c>
      <c r="S1532" s="181" t="str">
        <f t="shared" ca="1" si="198"/>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si="199"/>
        <v>0</v>
      </c>
      <c r="AB1532" s="228" t="str">
        <f t="shared" si="200"/>
        <v/>
      </c>
    </row>
    <row r="1533" spans="1:28" s="227" customFormat="1" ht="20.25">
      <c r="A1533" s="181"/>
      <c r="B1533" s="182"/>
      <c r="C1533" s="186"/>
      <c r="D1533" s="230"/>
      <c r="E1533" s="182"/>
      <c r="F1533" s="182"/>
      <c r="G1533" s="182"/>
      <c r="H1533" s="183"/>
      <c r="I1533" s="184"/>
      <c r="J1533" s="184"/>
      <c r="K1533" s="224"/>
      <c r="L1533" s="224"/>
      <c r="M1533" s="224"/>
      <c r="N1533" s="224"/>
      <c r="O1533" s="224"/>
      <c r="P1533" s="185"/>
      <c r="Q1533" s="225"/>
      <c r="R1533" s="182" t="str">
        <f ca="1">IF(ISERROR($V1533),"",OFFSET('Smelter Look-up'!$C$4,$V1533-4,0)&amp;"")</f>
        <v/>
      </c>
      <c r="S1533" s="181" t="str">
        <f t="shared" ref="S1533:S1563" ca="1" si="201">IF(B1533="","",IF(ISERROR(MATCH($E1533,CL,0)),"Unknown",INDIRECT("'C'!$A$"&amp;MATCH($E1533,CL,0)+1)))</f>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ref="X1533:X1563" si="202">IF(AND(C1533="Smelter not listed",OR(LEN(D1533)=0,LEN(E1533)=0)),1,0)</f>
        <v>0</v>
      </c>
      <c r="AB1533" s="228" t="str">
        <f t="shared" ref="AB1533:AB1563" si="203">B1533&amp;C1533</f>
        <v/>
      </c>
    </row>
    <row r="1534" spans="1:28" s="227" customFormat="1" ht="20.25">
      <c r="A1534" s="181"/>
      <c r="B1534" s="182"/>
      <c r="C1534" s="186"/>
      <c r="D1534" s="230"/>
      <c r="E1534" s="182"/>
      <c r="F1534" s="182"/>
      <c r="G1534" s="182"/>
      <c r="H1534" s="183"/>
      <c r="I1534" s="184"/>
      <c r="J1534" s="184"/>
      <c r="K1534" s="224"/>
      <c r="L1534" s="224"/>
      <c r="M1534" s="224"/>
      <c r="N1534" s="224"/>
      <c r="O1534" s="224"/>
      <c r="P1534" s="185"/>
      <c r="Q1534" s="225"/>
      <c r="R1534" s="182" t="str">
        <f ca="1">IF(ISERROR($V1534),"",OFFSET('Smelter Look-up'!$C$4,$V1534-4,0)&amp;"")</f>
        <v/>
      </c>
      <c r="S1534" s="181" t="str">
        <f t="shared" ca="1" si="201"/>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si="202"/>
        <v>0</v>
      </c>
      <c r="AB1534" s="228" t="str">
        <f t="shared" si="203"/>
        <v/>
      </c>
    </row>
    <row r="1535" spans="1:28" s="227" customFormat="1" ht="20.25">
      <c r="A1535" s="181"/>
      <c r="B1535" s="182"/>
      <c r="C1535" s="186"/>
      <c r="D1535" s="230"/>
      <c r="E1535" s="182"/>
      <c r="F1535" s="182"/>
      <c r="G1535" s="182"/>
      <c r="H1535" s="183"/>
      <c r="I1535" s="184"/>
      <c r="J1535" s="184"/>
      <c r="K1535" s="224"/>
      <c r="L1535" s="224"/>
      <c r="M1535" s="224"/>
      <c r="N1535" s="224"/>
      <c r="O1535" s="224"/>
      <c r="P1535" s="185"/>
      <c r="Q1535" s="225"/>
      <c r="R1535" s="182" t="str">
        <f ca="1">IF(ISERROR($V1535),"",OFFSET('Smelter Look-up'!$C$4,$V1535-4,0)&amp;"")</f>
        <v/>
      </c>
      <c r="S1535" s="181" t="str">
        <f t="shared" ca="1" si="201"/>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si="202"/>
        <v>0</v>
      </c>
      <c r="AB1535" s="228" t="str">
        <f t="shared" si="203"/>
        <v/>
      </c>
    </row>
    <row r="1536" spans="1:28" s="227" customFormat="1" ht="20.25">
      <c r="A1536" s="181"/>
      <c r="B1536" s="182"/>
      <c r="C1536" s="186"/>
      <c r="D1536" s="230"/>
      <c r="E1536" s="182"/>
      <c r="F1536" s="182"/>
      <c r="G1536" s="182"/>
      <c r="H1536" s="183"/>
      <c r="I1536" s="184"/>
      <c r="J1536" s="184"/>
      <c r="K1536" s="224"/>
      <c r="L1536" s="224"/>
      <c r="M1536" s="224"/>
      <c r="N1536" s="224"/>
      <c r="O1536" s="224"/>
      <c r="P1536" s="185"/>
      <c r="Q1536" s="225"/>
      <c r="R1536" s="182" t="str">
        <f ca="1">IF(ISERROR($V1536),"",OFFSET('Smelter Look-up'!$C$4,$V1536-4,0)&amp;"")</f>
        <v/>
      </c>
      <c r="S1536" s="181" t="str">
        <f t="shared" ca="1" si="201"/>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si="202"/>
        <v>0</v>
      </c>
      <c r="AB1536" s="228" t="str">
        <f t="shared" si="203"/>
        <v/>
      </c>
    </row>
    <row r="1537" spans="1:28" s="227" customFormat="1" ht="20.25">
      <c r="A1537" s="181"/>
      <c r="B1537" s="182"/>
      <c r="C1537" s="186"/>
      <c r="D1537" s="230"/>
      <c r="E1537" s="182"/>
      <c r="F1537" s="182"/>
      <c r="G1537" s="182"/>
      <c r="H1537" s="183"/>
      <c r="I1537" s="184"/>
      <c r="J1537" s="184"/>
      <c r="K1537" s="224"/>
      <c r="L1537" s="224"/>
      <c r="M1537" s="224"/>
      <c r="N1537" s="224"/>
      <c r="O1537" s="224"/>
      <c r="P1537" s="185"/>
      <c r="Q1537" s="225"/>
      <c r="R1537" s="182" t="str">
        <f ca="1">IF(ISERROR($V1537),"",OFFSET('Smelter Look-up'!$C$4,$V1537-4,0)&amp;"")</f>
        <v/>
      </c>
      <c r="S1537" s="181" t="str">
        <f t="shared" ca="1" si="201"/>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si="202"/>
        <v>0</v>
      </c>
      <c r="AB1537" s="228" t="str">
        <f t="shared" si="203"/>
        <v/>
      </c>
    </row>
    <row r="1538" spans="1:28" s="227" customFormat="1" ht="20.25">
      <c r="A1538" s="181"/>
      <c r="B1538" s="182"/>
      <c r="C1538" s="186"/>
      <c r="D1538" s="230"/>
      <c r="E1538" s="182"/>
      <c r="F1538" s="182"/>
      <c r="G1538" s="182"/>
      <c r="H1538" s="183"/>
      <c r="I1538" s="184"/>
      <c r="J1538" s="184"/>
      <c r="K1538" s="224"/>
      <c r="L1538" s="224"/>
      <c r="M1538" s="224"/>
      <c r="N1538" s="224"/>
      <c r="O1538" s="224"/>
      <c r="P1538" s="185"/>
      <c r="Q1538" s="225"/>
      <c r="R1538" s="182" t="str">
        <f ca="1">IF(ISERROR($V1538),"",OFFSET('Smelter Look-up'!$C$4,$V1538-4,0)&amp;"")</f>
        <v/>
      </c>
      <c r="S1538" s="181" t="str">
        <f t="shared" ca="1" si="201"/>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si="202"/>
        <v>0</v>
      </c>
      <c r="AB1538" s="228" t="str">
        <f t="shared" si="203"/>
        <v/>
      </c>
    </row>
    <row r="1539" spans="1:28" s="227" customFormat="1" ht="20.25">
      <c r="A1539" s="181"/>
      <c r="B1539" s="182"/>
      <c r="C1539" s="186"/>
      <c r="D1539" s="230"/>
      <c r="E1539" s="182"/>
      <c r="F1539" s="182"/>
      <c r="G1539" s="182"/>
      <c r="H1539" s="183"/>
      <c r="I1539" s="184"/>
      <c r="J1539" s="184"/>
      <c r="K1539" s="224"/>
      <c r="L1539" s="224"/>
      <c r="M1539" s="224"/>
      <c r="N1539" s="224"/>
      <c r="O1539" s="224"/>
      <c r="P1539" s="185"/>
      <c r="Q1539" s="225"/>
      <c r="R1539" s="182" t="str">
        <f ca="1">IF(ISERROR($V1539),"",OFFSET('Smelter Look-up'!$C$4,$V1539-4,0)&amp;"")</f>
        <v/>
      </c>
      <c r="S1539" s="181" t="str">
        <f t="shared" ca="1" si="201"/>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si="202"/>
        <v>0</v>
      </c>
      <c r="AB1539" s="228" t="str">
        <f t="shared" si="203"/>
        <v/>
      </c>
    </row>
    <row r="1540" spans="1:28" s="227" customFormat="1" ht="20.25">
      <c r="A1540" s="181"/>
      <c r="B1540" s="182"/>
      <c r="C1540" s="186"/>
      <c r="D1540" s="230"/>
      <c r="E1540" s="182"/>
      <c r="F1540" s="182"/>
      <c r="G1540" s="182"/>
      <c r="H1540" s="183"/>
      <c r="I1540" s="184"/>
      <c r="J1540" s="184"/>
      <c r="K1540" s="224"/>
      <c r="L1540" s="224"/>
      <c r="M1540" s="224"/>
      <c r="N1540" s="224"/>
      <c r="O1540" s="224"/>
      <c r="P1540" s="185"/>
      <c r="Q1540" s="225"/>
      <c r="R1540" s="182" t="str">
        <f ca="1">IF(ISERROR($V1540),"",OFFSET('Smelter Look-up'!$C$4,$V1540-4,0)&amp;"")</f>
        <v/>
      </c>
      <c r="S1540" s="181" t="str">
        <f t="shared" ca="1" si="201"/>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si="202"/>
        <v>0</v>
      </c>
      <c r="AB1540" s="228" t="str">
        <f t="shared" si="203"/>
        <v/>
      </c>
    </row>
    <row r="1541" spans="1:28" s="227" customFormat="1" ht="20.25">
      <c r="A1541" s="181"/>
      <c r="B1541" s="182"/>
      <c r="C1541" s="186"/>
      <c r="D1541" s="230"/>
      <c r="E1541" s="182"/>
      <c r="F1541" s="182"/>
      <c r="G1541" s="182"/>
      <c r="H1541" s="183"/>
      <c r="I1541" s="184"/>
      <c r="J1541" s="184"/>
      <c r="K1541" s="224"/>
      <c r="L1541" s="224"/>
      <c r="M1541" s="224"/>
      <c r="N1541" s="224"/>
      <c r="O1541" s="224"/>
      <c r="P1541" s="185"/>
      <c r="Q1541" s="225"/>
      <c r="R1541" s="182" t="str">
        <f ca="1">IF(ISERROR($V1541),"",OFFSET('Smelter Look-up'!$C$4,$V1541-4,0)&amp;"")</f>
        <v/>
      </c>
      <c r="S1541" s="181" t="str">
        <f t="shared" ca="1" si="201"/>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si="202"/>
        <v>0</v>
      </c>
      <c r="AB1541" s="228" t="str">
        <f t="shared" si="203"/>
        <v/>
      </c>
    </row>
    <row r="1542" spans="1:28" s="227" customFormat="1" ht="20.25">
      <c r="A1542" s="181"/>
      <c r="B1542" s="182"/>
      <c r="C1542" s="186"/>
      <c r="D1542" s="230"/>
      <c r="E1542" s="182"/>
      <c r="F1542" s="182"/>
      <c r="G1542" s="182"/>
      <c r="H1542" s="183"/>
      <c r="I1542" s="184"/>
      <c r="J1542" s="184"/>
      <c r="K1542" s="224"/>
      <c r="L1542" s="224"/>
      <c r="M1542" s="224"/>
      <c r="N1542" s="224"/>
      <c r="O1542" s="224"/>
      <c r="P1542" s="185"/>
      <c r="Q1542" s="225"/>
      <c r="R1542" s="182" t="str">
        <f ca="1">IF(ISERROR($V1542),"",OFFSET('Smelter Look-up'!$C$4,$V1542-4,0)&amp;"")</f>
        <v/>
      </c>
      <c r="S1542" s="181" t="str">
        <f t="shared" ca="1" si="201"/>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si="202"/>
        <v>0</v>
      </c>
      <c r="AB1542" s="228" t="str">
        <f t="shared" si="203"/>
        <v/>
      </c>
    </row>
    <row r="1543" spans="1:28" s="227" customFormat="1" ht="20.25">
      <c r="A1543" s="181"/>
      <c r="B1543" s="182"/>
      <c r="C1543" s="186"/>
      <c r="D1543" s="230"/>
      <c r="E1543" s="182"/>
      <c r="F1543" s="182"/>
      <c r="G1543" s="182"/>
      <c r="H1543" s="183"/>
      <c r="I1543" s="184"/>
      <c r="J1543" s="184"/>
      <c r="K1543" s="224"/>
      <c r="L1543" s="224"/>
      <c r="M1543" s="224"/>
      <c r="N1543" s="224"/>
      <c r="O1543" s="224"/>
      <c r="P1543" s="185"/>
      <c r="Q1543" s="225"/>
      <c r="R1543" s="182" t="str">
        <f ca="1">IF(ISERROR($V1543),"",OFFSET('Smelter Look-up'!$C$4,$V1543-4,0)&amp;"")</f>
        <v/>
      </c>
      <c r="S1543" s="181" t="str">
        <f t="shared" ca="1" si="201"/>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si="202"/>
        <v>0</v>
      </c>
      <c r="AB1543" s="228" t="str">
        <f t="shared" si="203"/>
        <v/>
      </c>
    </row>
    <row r="1544" spans="1:28" s="227" customFormat="1" ht="20.25">
      <c r="A1544" s="181"/>
      <c r="B1544" s="182"/>
      <c r="C1544" s="186"/>
      <c r="D1544" s="230"/>
      <c r="E1544" s="182"/>
      <c r="F1544" s="182"/>
      <c r="G1544" s="182"/>
      <c r="H1544" s="183"/>
      <c r="I1544" s="184"/>
      <c r="J1544" s="184"/>
      <c r="K1544" s="224"/>
      <c r="L1544" s="224"/>
      <c r="M1544" s="224"/>
      <c r="N1544" s="224"/>
      <c r="O1544" s="224"/>
      <c r="P1544" s="185"/>
      <c r="Q1544" s="225"/>
      <c r="R1544" s="182" t="str">
        <f ca="1">IF(ISERROR($V1544),"",OFFSET('Smelter Look-up'!$C$4,$V1544-4,0)&amp;"")</f>
        <v/>
      </c>
      <c r="S1544" s="181" t="str">
        <f t="shared" ca="1" si="201"/>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si="202"/>
        <v>0</v>
      </c>
      <c r="AB1544" s="228" t="str">
        <f t="shared" si="203"/>
        <v/>
      </c>
    </row>
    <row r="1545" spans="1:28" s="227" customFormat="1" ht="20.25">
      <c r="A1545" s="181"/>
      <c r="B1545" s="182"/>
      <c r="C1545" s="186"/>
      <c r="D1545" s="230"/>
      <c r="E1545" s="182"/>
      <c r="F1545" s="182"/>
      <c r="G1545" s="182"/>
      <c r="H1545" s="183"/>
      <c r="I1545" s="184"/>
      <c r="J1545" s="184"/>
      <c r="K1545" s="224"/>
      <c r="L1545" s="224"/>
      <c r="M1545" s="224"/>
      <c r="N1545" s="224"/>
      <c r="O1545" s="224"/>
      <c r="P1545" s="185"/>
      <c r="Q1545" s="225"/>
      <c r="R1545" s="182" t="str">
        <f ca="1">IF(ISERROR($V1545),"",OFFSET('Smelter Look-up'!$C$4,$V1545-4,0)&amp;"")</f>
        <v/>
      </c>
      <c r="S1545" s="181" t="str">
        <f t="shared" ca="1" si="201"/>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si="202"/>
        <v>0</v>
      </c>
      <c r="AB1545" s="228" t="str">
        <f t="shared" si="203"/>
        <v/>
      </c>
    </row>
    <row r="1546" spans="1:28" s="227" customFormat="1" ht="20.25">
      <c r="A1546" s="181"/>
      <c r="B1546" s="182"/>
      <c r="C1546" s="186"/>
      <c r="D1546" s="230"/>
      <c r="E1546" s="182"/>
      <c r="F1546" s="182"/>
      <c r="G1546" s="182"/>
      <c r="H1546" s="183"/>
      <c r="I1546" s="184"/>
      <c r="J1546" s="184"/>
      <c r="K1546" s="224"/>
      <c r="L1546" s="224"/>
      <c r="M1546" s="224"/>
      <c r="N1546" s="224"/>
      <c r="O1546" s="224"/>
      <c r="P1546" s="185"/>
      <c r="Q1546" s="225"/>
      <c r="R1546" s="182" t="str">
        <f ca="1">IF(ISERROR($V1546),"",OFFSET('Smelter Look-up'!$C$4,$V1546-4,0)&amp;"")</f>
        <v/>
      </c>
      <c r="S1546" s="181" t="str">
        <f t="shared" ca="1" si="201"/>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si="202"/>
        <v>0</v>
      </c>
      <c r="AB1546" s="228" t="str">
        <f t="shared" si="203"/>
        <v/>
      </c>
    </row>
    <row r="1547" spans="1:28" s="227" customFormat="1" ht="20.25">
      <c r="A1547" s="181"/>
      <c r="B1547" s="182"/>
      <c r="C1547" s="186"/>
      <c r="D1547" s="230"/>
      <c r="E1547" s="182"/>
      <c r="F1547" s="182"/>
      <c r="G1547" s="182"/>
      <c r="H1547" s="183"/>
      <c r="I1547" s="184"/>
      <c r="J1547" s="184"/>
      <c r="K1547" s="224"/>
      <c r="L1547" s="224"/>
      <c r="M1547" s="224"/>
      <c r="N1547" s="224"/>
      <c r="O1547" s="224"/>
      <c r="P1547" s="185"/>
      <c r="Q1547" s="225"/>
      <c r="R1547" s="182" t="str">
        <f ca="1">IF(ISERROR($V1547),"",OFFSET('Smelter Look-up'!$C$4,$V1547-4,0)&amp;"")</f>
        <v/>
      </c>
      <c r="S1547" s="181" t="str">
        <f t="shared" ca="1" si="201"/>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si="202"/>
        <v>0</v>
      </c>
      <c r="AB1547" s="228" t="str">
        <f t="shared" si="203"/>
        <v/>
      </c>
    </row>
    <row r="1548" spans="1:28" s="227" customFormat="1" ht="20.25">
      <c r="A1548" s="181"/>
      <c r="B1548" s="182"/>
      <c r="C1548" s="186"/>
      <c r="D1548" s="230"/>
      <c r="E1548" s="182"/>
      <c r="F1548" s="182"/>
      <c r="G1548" s="182"/>
      <c r="H1548" s="183"/>
      <c r="I1548" s="184"/>
      <c r="J1548" s="184"/>
      <c r="K1548" s="224"/>
      <c r="L1548" s="224"/>
      <c r="M1548" s="224"/>
      <c r="N1548" s="224"/>
      <c r="O1548" s="224"/>
      <c r="P1548" s="185"/>
      <c r="Q1548" s="225"/>
      <c r="R1548" s="182" t="str">
        <f ca="1">IF(ISERROR($V1548),"",OFFSET('Smelter Look-up'!$C$4,$V1548-4,0)&amp;"")</f>
        <v/>
      </c>
      <c r="S1548" s="181" t="str">
        <f t="shared" ca="1" si="201"/>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si="202"/>
        <v>0</v>
      </c>
      <c r="AB1548" s="228" t="str">
        <f t="shared" si="203"/>
        <v/>
      </c>
    </row>
    <row r="1549" spans="1:28" s="227" customFormat="1" ht="20.25">
      <c r="A1549" s="181"/>
      <c r="B1549" s="182"/>
      <c r="C1549" s="186"/>
      <c r="D1549" s="230"/>
      <c r="E1549" s="182"/>
      <c r="F1549" s="182"/>
      <c r="G1549" s="182"/>
      <c r="H1549" s="183"/>
      <c r="I1549" s="184"/>
      <c r="J1549" s="184"/>
      <c r="K1549" s="224"/>
      <c r="L1549" s="224"/>
      <c r="M1549" s="224"/>
      <c r="N1549" s="224"/>
      <c r="O1549" s="224"/>
      <c r="P1549" s="185"/>
      <c r="Q1549" s="225"/>
      <c r="R1549" s="182" t="str">
        <f ca="1">IF(ISERROR($V1549),"",OFFSET('Smelter Look-up'!$C$4,$V1549-4,0)&amp;"")</f>
        <v/>
      </c>
      <c r="S1549" s="181" t="str">
        <f t="shared" ca="1" si="201"/>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si="202"/>
        <v>0</v>
      </c>
      <c r="AB1549" s="228" t="str">
        <f t="shared" si="203"/>
        <v/>
      </c>
    </row>
    <row r="1550" spans="1:28" s="227" customFormat="1" ht="20.25">
      <c r="A1550" s="181"/>
      <c r="B1550" s="182"/>
      <c r="C1550" s="186"/>
      <c r="D1550" s="230"/>
      <c r="E1550" s="182"/>
      <c r="F1550" s="182"/>
      <c r="G1550" s="182"/>
      <c r="H1550" s="183"/>
      <c r="I1550" s="184"/>
      <c r="J1550" s="184"/>
      <c r="K1550" s="224"/>
      <c r="L1550" s="224"/>
      <c r="M1550" s="224"/>
      <c r="N1550" s="224"/>
      <c r="O1550" s="224"/>
      <c r="P1550" s="185"/>
      <c r="Q1550" s="225"/>
      <c r="R1550" s="182" t="str">
        <f ca="1">IF(ISERROR($V1550),"",OFFSET('Smelter Look-up'!$C$4,$V1550-4,0)&amp;"")</f>
        <v/>
      </c>
      <c r="S1550" s="181" t="str">
        <f t="shared" ca="1" si="201"/>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si="202"/>
        <v>0</v>
      </c>
      <c r="AB1550" s="228" t="str">
        <f t="shared" si="203"/>
        <v/>
      </c>
    </row>
    <row r="1551" spans="1:28" s="227" customFormat="1" ht="20.25">
      <c r="A1551" s="181"/>
      <c r="B1551" s="182"/>
      <c r="C1551" s="186"/>
      <c r="D1551" s="230"/>
      <c r="E1551" s="182"/>
      <c r="F1551" s="182"/>
      <c r="G1551" s="182"/>
      <c r="H1551" s="183"/>
      <c r="I1551" s="184"/>
      <c r="J1551" s="184"/>
      <c r="K1551" s="224"/>
      <c r="L1551" s="224"/>
      <c r="M1551" s="224"/>
      <c r="N1551" s="224"/>
      <c r="O1551" s="224"/>
      <c r="P1551" s="185"/>
      <c r="Q1551" s="225"/>
      <c r="R1551" s="182" t="str">
        <f ca="1">IF(ISERROR($V1551),"",OFFSET('Smelter Look-up'!$C$4,$V1551-4,0)&amp;"")</f>
        <v/>
      </c>
      <c r="S1551" s="181" t="str">
        <f t="shared" ca="1" si="201"/>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si="202"/>
        <v>0</v>
      </c>
      <c r="AB1551" s="228" t="str">
        <f t="shared" si="203"/>
        <v/>
      </c>
    </row>
    <row r="1552" spans="1:28" s="227" customFormat="1" ht="20.25">
      <c r="A1552" s="181"/>
      <c r="B1552" s="182"/>
      <c r="C1552" s="186"/>
      <c r="D1552" s="230"/>
      <c r="E1552" s="182"/>
      <c r="F1552" s="182"/>
      <c r="G1552" s="182"/>
      <c r="H1552" s="183"/>
      <c r="I1552" s="184"/>
      <c r="J1552" s="184"/>
      <c r="K1552" s="224"/>
      <c r="L1552" s="224"/>
      <c r="M1552" s="224"/>
      <c r="N1552" s="224"/>
      <c r="O1552" s="224"/>
      <c r="P1552" s="185"/>
      <c r="Q1552" s="225"/>
      <c r="R1552" s="182" t="str">
        <f ca="1">IF(ISERROR($V1552),"",OFFSET('Smelter Look-up'!$C$4,$V1552-4,0)&amp;"")</f>
        <v/>
      </c>
      <c r="S1552" s="181" t="str">
        <f t="shared" ca="1" si="201"/>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si="202"/>
        <v>0</v>
      </c>
      <c r="AB1552" s="228" t="str">
        <f t="shared" si="203"/>
        <v/>
      </c>
    </row>
    <row r="1553" spans="1:28" s="227" customFormat="1" ht="20.25">
      <c r="A1553" s="181"/>
      <c r="B1553" s="182"/>
      <c r="C1553" s="186"/>
      <c r="D1553" s="230"/>
      <c r="E1553" s="182"/>
      <c r="F1553" s="182"/>
      <c r="G1553" s="182"/>
      <c r="H1553" s="183"/>
      <c r="I1553" s="184"/>
      <c r="J1553" s="184"/>
      <c r="K1553" s="224"/>
      <c r="L1553" s="224"/>
      <c r="M1553" s="224"/>
      <c r="N1553" s="224"/>
      <c r="O1553" s="224"/>
      <c r="P1553" s="185"/>
      <c r="Q1553" s="225"/>
      <c r="R1553" s="182" t="str">
        <f ca="1">IF(ISERROR($V1553),"",OFFSET('Smelter Look-up'!$C$4,$V1553-4,0)&amp;"")</f>
        <v/>
      </c>
      <c r="S1553" s="181" t="str">
        <f t="shared" ca="1" si="201"/>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si="202"/>
        <v>0</v>
      </c>
      <c r="AB1553" s="228" t="str">
        <f t="shared" si="203"/>
        <v/>
      </c>
    </row>
    <row r="1554" spans="1:28" s="227" customFormat="1" ht="20.25">
      <c r="A1554" s="181"/>
      <c r="B1554" s="182"/>
      <c r="C1554" s="186"/>
      <c r="D1554" s="230"/>
      <c r="E1554" s="182"/>
      <c r="F1554" s="182"/>
      <c r="G1554" s="182"/>
      <c r="H1554" s="183"/>
      <c r="I1554" s="184"/>
      <c r="J1554" s="184"/>
      <c r="K1554" s="224"/>
      <c r="L1554" s="224"/>
      <c r="M1554" s="224"/>
      <c r="N1554" s="224"/>
      <c r="O1554" s="224"/>
      <c r="P1554" s="185"/>
      <c r="Q1554" s="225"/>
      <c r="R1554" s="182" t="str">
        <f ca="1">IF(ISERROR($V1554),"",OFFSET('Smelter Look-up'!$C$4,$V1554-4,0)&amp;"")</f>
        <v/>
      </c>
      <c r="S1554" s="181" t="str">
        <f t="shared" ca="1" si="201"/>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si="202"/>
        <v>0</v>
      </c>
      <c r="AB1554" s="228" t="str">
        <f t="shared" si="203"/>
        <v/>
      </c>
    </row>
    <row r="1555" spans="1:28" s="227" customFormat="1" ht="20.25">
      <c r="A1555" s="181"/>
      <c r="B1555" s="182"/>
      <c r="C1555" s="186"/>
      <c r="D1555" s="230"/>
      <c r="E1555" s="182"/>
      <c r="F1555" s="182"/>
      <c r="G1555" s="182"/>
      <c r="H1555" s="183"/>
      <c r="I1555" s="184"/>
      <c r="J1555" s="184"/>
      <c r="K1555" s="224"/>
      <c r="L1555" s="224"/>
      <c r="M1555" s="224"/>
      <c r="N1555" s="224"/>
      <c r="O1555" s="224"/>
      <c r="P1555" s="185"/>
      <c r="Q1555" s="225"/>
      <c r="R1555" s="182" t="str">
        <f ca="1">IF(ISERROR($V1555),"",OFFSET('Smelter Look-up'!$C$4,$V1555-4,0)&amp;"")</f>
        <v/>
      </c>
      <c r="S1555" s="181" t="str">
        <f t="shared" ca="1" si="201"/>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si="202"/>
        <v>0</v>
      </c>
      <c r="AB1555" s="228" t="str">
        <f t="shared" si="203"/>
        <v/>
      </c>
    </row>
    <row r="1556" spans="1:28" s="227" customFormat="1" ht="20.25">
      <c r="A1556" s="181"/>
      <c r="B1556" s="182"/>
      <c r="C1556" s="186"/>
      <c r="D1556" s="230"/>
      <c r="E1556" s="182"/>
      <c r="F1556" s="182"/>
      <c r="G1556" s="182"/>
      <c r="H1556" s="183"/>
      <c r="I1556" s="184"/>
      <c r="J1556" s="184"/>
      <c r="K1556" s="224"/>
      <c r="L1556" s="224"/>
      <c r="M1556" s="224"/>
      <c r="N1556" s="224"/>
      <c r="O1556" s="224"/>
      <c r="P1556" s="185"/>
      <c r="Q1556" s="225"/>
      <c r="R1556" s="182" t="str">
        <f ca="1">IF(ISERROR($V1556),"",OFFSET('Smelter Look-up'!$C$4,$V1556-4,0)&amp;"")</f>
        <v/>
      </c>
      <c r="S1556" s="181" t="str">
        <f t="shared" ca="1" si="201"/>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si="202"/>
        <v>0</v>
      </c>
      <c r="AB1556" s="228" t="str">
        <f t="shared" si="203"/>
        <v/>
      </c>
    </row>
    <row r="1557" spans="1:28" s="227" customFormat="1" ht="20.25">
      <c r="A1557" s="181"/>
      <c r="B1557" s="182"/>
      <c r="C1557" s="186"/>
      <c r="D1557" s="230"/>
      <c r="E1557" s="182"/>
      <c r="F1557" s="182"/>
      <c r="G1557" s="182"/>
      <c r="H1557" s="183"/>
      <c r="I1557" s="184"/>
      <c r="J1557" s="184"/>
      <c r="K1557" s="224"/>
      <c r="L1557" s="224"/>
      <c r="M1557" s="224"/>
      <c r="N1557" s="224"/>
      <c r="O1557" s="224"/>
      <c r="P1557" s="185"/>
      <c r="Q1557" s="225"/>
      <c r="R1557" s="182" t="str">
        <f ca="1">IF(ISERROR($V1557),"",OFFSET('Smelter Look-up'!$C$4,$V1557-4,0)&amp;"")</f>
        <v/>
      </c>
      <c r="S1557" s="181" t="str">
        <f t="shared" ca="1" si="201"/>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si="202"/>
        <v>0</v>
      </c>
      <c r="AB1557" s="228" t="str">
        <f t="shared" si="203"/>
        <v/>
      </c>
    </row>
    <row r="1558" spans="1:28" s="227" customFormat="1" ht="20.25">
      <c r="A1558" s="181"/>
      <c r="B1558" s="182"/>
      <c r="C1558" s="186"/>
      <c r="D1558" s="230"/>
      <c r="E1558" s="182"/>
      <c r="F1558" s="182"/>
      <c r="G1558" s="182"/>
      <c r="H1558" s="183"/>
      <c r="I1558" s="184"/>
      <c r="J1558" s="184"/>
      <c r="K1558" s="224"/>
      <c r="L1558" s="224"/>
      <c r="M1558" s="224"/>
      <c r="N1558" s="224"/>
      <c r="O1558" s="224"/>
      <c r="P1558" s="185"/>
      <c r="Q1558" s="225"/>
      <c r="R1558" s="182" t="str">
        <f ca="1">IF(ISERROR($V1558),"",OFFSET('Smelter Look-up'!$C$4,$V1558-4,0)&amp;"")</f>
        <v/>
      </c>
      <c r="S1558" s="181" t="str">
        <f t="shared" ca="1" si="201"/>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si="202"/>
        <v>0</v>
      </c>
      <c r="AB1558" s="228" t="str">
        <f t="shared" si="203"/>
        <v/>
      </c>
    </row>
    <row r="1559" spans="1:28" s="227" customFormat="1" ht="20.25">
      <c r="A1559" s="181"/>
      <c r="B1559" s="182"/>
      <c r="C1559" s="186"/>
      <c r="D1559" s="230"/>
      <c r="E1559" s="182"/>
      <c r="F1559" s="182"/>
      <c r="G1559" s="182"/>
      <c r="H1559" s="183"/>
      <c r="I1559" s="184"/>
      <c r="J1559" s="184"/>
      <c r="K1559" s="224"/>
      <c r="L1559" s="224"/>
      <c r="M1559" s="224"/>
      <c r="N1559" s="224"/>
      <c r="O1559" s="224"/>
      <c r="P1559" s="185"/>
      <c r="Q1559" s="225"/>
      <c r="R1559" s="182" t="str">
        <f ca="1">IF(ISERROR($V1559),"",OFFSET('Smelter Look-up'!$C$4,$V1559-4,0)&amp;"")</f>
        <v/>
      </c>
      <c r="S1559" s="181" t="str">
        <f t="shared" ca="1" si="201"/>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si="202"/>
        <v>0</v>
      </c>
      <c r="AB1559" s="228" t="str">
        <f t="shared" si="203"/>
        <v/>
      </c>
    </row>
    <row r="1560" spans="1:28" s="227" customFormat="1" ht="20.25">
      <c r="A1560" s="181"/>
      <c r="B1560" s="182"/>
      <c r="C1560" s="186"/>
      <c r="D1560" s="230"/>
      <c r="E1560" s="182"/>
      <c r="F1560" s="182"/>
      <c r="G1560" s="182"/>
      <c r="H1560" s="183"/>
      <c r="I1560" s="184"/>
      <c r="J1560" s="184"/>
      <c r="K1560" s="224"/>
      <c r="L1560" s="224"/>
      <c r="M1560" s="224"/>
      <c r="N1560" s="224"/>
      <c r="O1560" s="224"/>
      <c r="P1560" s="185"/>
      <c r="Q1560" s="225"/>
      <c r="R1560" s="182" t="str">
        <f ca="1">IF(ISERROR($V1560),"",OFFSET('Smelter Look-up'!$C$4,$V1560-4,0)&amp;"")</f>
        <v/>
      </c>
      <c r="S1560" s="181" t="str">
        <f t="shared" ca="1" si="201"/>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si="202"/>
        <v>0</v>
      </c>
      <c r="AB1560" s="228" t="str">
        <f t="shared" si="203"/>
        <v/>
      </c>
    </row>
    <row r="1561" spans="1:28" s="227" customFormat="1" ht="20.25">
      <c r="A1561" s="181"/>
      <c r="B1561" s="182"/>
      <c r="C1561" s="186"/>
      <c r="D1561" s="230"/>
      <c r="E1561" s="182"/>
      <c r="F1561" s="182"/>
      <c r="G1561" s="182"/>
      <c r="H1561" s="183"/>
      <c r="I1561" s="184"/>
      <c r="J1561" s="184"/>
      <c r="K1561" s="224"/>
      <c r="L1561" s="224"/>
      <c r="M1561" s="224"/>
      <c r="N1561" s="224"/>
      <c r="O1561" s="224"/>
      <c r="P1561" s="185"/>
      <c r="Q1561" s="225"/>
      <c r="R1561" s="182" t="str">
        <f ca="1">IF(ISERROR($V1561),"",OFFSET('Smelter Look-up'!$C$4,$V1561-4,0)&amp;"")</f>
        <v/>
      </c>
      <c r="S1561" s="181" t="str">
        <f t="shared" ca="1" si="201"/>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si="202"/>
        <v>0</v>
      </c>
      <c r="AB1561" s="228" t="str">
        <f t="shared" si="203"/>
        <v/>
      </c>
    </row>
    <row r="1562" spans="1:28" s="227" customFormat="1" ht="20.25">
      <c r="A1562" s="181"/>
      <c r="B1562" s="182"/>
      <c r="C1562" s="186"/>
      <c r="D1562" s="230"/>
      <c r="E1562" s="182"/>
      <c r="F1562" s="182"/>
      <c r="G1562" s="182"/>
      <c r="H1562" s="183"/>
      <c r="I1562" s="184"/>
      <c r="J1562" s="184"/>
      <c r="K1562" s="224"/>
      <c r="L1562" s="224"/>
      <c r="M1562" s="224"/>
      <c r="N1562" s="224"/>
      <c r="O1562" s="224"/>
      <c r="P1562" s="185"/>
      <c r="Q1562" s="225"/>
      <c r="R1562" s="182" t="str">
        <f ca="1">IF(ISERROR($V1562),"",OFFSET('Smelter Look-up'!$C$4,$V1562-4,0)&amp;"")</f>
        <v/>
      </c>
      <c r="S1562" s="181" t="str">
        <f t="shared" ca="1" si="201"/>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si="202"/>
        <v>0</v>
      </c>
      <c r="AB1562" s="228" t="str">
        <f t="shared" si="203"/>
        <v/>
      </c>
    </row>
    <row r="1563" spans="1:28" s="227" customFormat="1" ht="20.25">
      <c r="A1563" s="181"/>
      <c r="B1563" s="182"/>
      <c r="C1563" s="186"/>
      <c r="D1563" s="230"/>
      <c r="E1563" s="182"/>
      <c r="F1563" s="182"/>
      <c r="G1563" s="182"/>
      <c r="H1563" s="183"/>
      <c r="I1563" s="184"/>
      <c r="J1563" s="184"/>
      <c r="K1563" s="224"/>
      <c r="L1563" s="224"/>
      <c r="M1563" s="224"/>
      <c r="N1563" s="224"/>
      <c r="O1563" s="224"/>
      <c r="P1563" s="185"/>
      <c r="Q1563" s="225"/>
      <c r="R1563" s="182" t="str">
        <f ca="1">IF(ISERROR($V1563),"",OFFSET('Smelter Look-up'!$C$4,$V1563-4,0)&amp;"")</f>
        <v/>
      </c>
      <c r="S1563" s="181" t="str">
        <f t="shared" ca="1" si="201"/>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si="202"/>
        <v>0</v>
      </c>
      <c r="AB1563" s="228" t="str">
        <f t="shared" si="203"/>
        <v/>
      </c>
    </row>
    <row r="1564" spans="1:28" s="227" customFormat="1" ht="20.25">
      <c r="A1564" s="181"/>
      <c r="B1564" s="182"/>
      <c r="C1564" s="186"/>
      <c r="D1564" s="230"/>
      <c r="E1564" s="182"/>
      <c r="F1564" s="182"/>
      <c r="G1564" s="182"/>
      <c r="H1564" s="183"/>
      <c r="I1564" s="184"/>
      <c r="J1564" s="184"/>
      <c r="K1564" s="224"/>
      <c r="L1564" s="224"/>
      <c r="M1564" s="224"/>
      <c r="N1564" s="224"/>
      <c r="O1564" s="224"/>
      <c r="P1564" s="185"/>
      <c r="Q1564" s="225"/>
      <c r="R1564" s="182" t="str">
        <f ca="1">IF(ISERROR($V1564),"",OFFSET('Smelter Look-up'!$C$4,$V1564-4,0)&amp;"")</f>
        <v/>
      </c>
      <c r="S1564" s="181" t="str">
        <f t="shared" ref="S1564" ca="1" si="204">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 si="205">IF(AND(C1564="Smelter not listed",OR(LEN(D1564)=0,LEN(E1564)=0)),1,0)</f>
        <v>0</v>
      </c>
      <c r="AB1564" s="228" t="str">
        <f t="shared" ref="AB1564" si="206">B1564&amp;C1564</f>
        <v/>
      </c>
    </row>
    <row r="1565" spans="1:28" s="227" customFormat="1" ht="20.25">
      <c r="A1565" s="181"/>
      <c r="B1565" s="182"/>
      <c r="C1565" s="186"/>
      <c r="D1565" s="230"/>
      <c r="E1565" s="182"/>
      <c r="F1565" s="182"/>
      <c r="G1565" s="182"/>
      <c r="H1565" s="183"/>
      <c r="I1565" s="184"/>
      <c r="J1565" s="184"/>
      <c r="K1565" s="224"/>
      <c r="L1565" s="224"/>
      <c r="M1565" s="224"/>
      <c r="N1565" s="224"/>
      <c r="O1565" s="224"/>
      <c r="P1565" s="185"/>
      <c r="Q1565" s="225"/>
      <c r="R1565" s="182" t="str">
        <f ca="1">IF(ISERROR($V1565),"",OFFSET('Smelter Look-up'!$C$4,$V1565-4,0)&amp;"")</f>
        <v/>
      </c>
      <c r="S1565" s="181" t="str">
        <f t="shared" ref="S1565:S1596" ca="1" si="207">IF(B1565="","",IF(ISERROR(MATCH($E1565,CL,0)),"Unknown",INDIRECT("'C'!$A$"&amp;MATCH($E1565,CL,0)+1)))</f>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ref="X1565:X1596" si="208">IF(AND(C1565="Smelter not listed",OR(LEN(D1565)=0,LEN(E1565)=0)),1,0)</f>
        <v>0</v>
      </c>
      <c r="AB1565" s="228" t="str">
        <f t="shared" ref="AB1565:AB1596" si="209">B1565&amp;C1565</f>
        <v/>
      </c>
    </row>
    <row r="1566" spans="1:28" s="227" customFormat="1" ht="20.25">
      <c r="A1566" s="181"/>
      <c r="B1566" s="182"/>
      <c r="C1566" s="186"/>
      <c r="D1566" s="230"/>
      <c r="E1566" s="182"/>
      <c r="F1566" s="182"/>
      <c r="G1566" s="182"/>
      <c r="H1566" s="183"/>
      <c r="I1566" s="184"/>
      <c r="J1566" s="184"/>
      <c r="K1566" s="224"/>
      <c r="L1566" s="224"/>
      <c r="M1566" s="224"/>
      <c r="N1566" s="224"/>
      <c r="O1566" s="224"/>
      <c r="P1566" s="185"/>
      <c r="Q1566" s="225"/>
      <c r="R1566" s="182" t="str">
        <f ca="1">IF(ISERROR($V1566),"",OFFSET('Smelter Look-up'!$C$4,$V1566-4,0)&amp;"")</f>
        <v/>
      </c>
      <c r="S1566" s="181" t="str">
        <f t="shared" ca="1" si="20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si="208"/>
        <v>0</v>
      </c>
      <c r="AB1566" s="228" t="str">
        <f t="shared" si="209"/>
        <v/>
      </c>
    </row>
    <row r="1567" spans="1:28" s="227" customFormat="1" ht="20.25">
      <c r="A1567" s="181"/>
      <c r="B1567" s="182"/>
      <c r="C1567" s="186"/>
      <c r="D1567" s="230"/>
      <c r="E1567" s="182"/>
      <c r="F1567" s="182"/>
      <c r="G1567" s="182"/>
      <c r="H1567" s="183"/>
      <c r="I1567" s="184"/>
      <c r="J1567" s="184"/>
      <c r="K1567" s="224"/>
      <c r="L1567" s="224"/>
      <c r="M1567" s="224"/>
      <c r="N1567" s="224"/>
      <c r="O1567" s="224"/>
      <c r="P1567" s="185"/>
      <c r="Q1567" s="225"/>
      <c r="R1567" s="182" t="str">
        <f ca="1">IF(ISERROR($V1567),"",OFFSET('Smelter Look-up'!$C$4,$V1567-4,0)&amp;"")</f>
        <v/>
      </c>
      <c r="S1567" s="181" t="str">
        <f t="shared" ca="1" si="20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si="208"/>
        <v>0</v>
      </c>
      <c r="AB1567" s="228" t="str">
        <f t="shared" si="209"/>
        <v/>
      </c>
    </row>
    <row r="1568" spans="1:28" s="227" customFormat="1" ht="20.25">
      <c r="A1568" s="181"/>
      <c r="B1568" s="182"/>
      <c r="C1568" s="186"/>
      <c r="D1568" s="230"/>
      <c r="E1568" s="182"/>
      <c r="F1568" s="182"/>
      <c r="G1568" s="182"/>
      <c r="H1568" s="183"/>
      <c r="I1568" s="184"/>
      <c r="J1568" s="184"/>
      <c r="K1568" s="224"/>
      <c r="L1568" s="224"/>
      <c r="M1568" s="224"/>
      <c r="N1568" s="224"/>
      <c r="O1568" s="224"/>
      <c r="P1568" s="185"/>
      <c r="Q1568" s="225"/>
      <c r="R1568" s="182" t="str">
        <f ca="1">IF(ISERROR($V1568),"",OFFSET('Smelter Look-up'!$C$4,$V1568-4,0)&amp;"")</f>
        <v/>
      </c>
      <c r="S1568" s="181" t="str">
        <f t="shared" ca="1" si="20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si="208"/>
        <v>0</v>
      </c>
      <c r="AB1568" s="228" t="str">
        <f t="shared" si="209"/>
        <v/>
      </c>
    </row>
    <row r="1569" spans="1:28" s="227" customFormat="1" ht="20.25">
      <c r="A1569" s="181"/>
      <c r="B1569" s="182"/>
      <c r="C1569" s="186"/>
      <c r="D1569" s="230"/>
      <c r="E1569" s="182"/>
      <c r="F1569" s="182"/>
      <c r="G1569" s="182"/>
      <c r="H1569" s="183"/>
      <c r="I1569" s="184"/>
      <c r="J1569" s="184"/>
      <c r="K1569" s="224"/>
      <c r="L1569" s="224"/>
      <c r="M1569" s="224"/>
      <c r="N1569" s="224"/>
      <c r="O1569" s="224"/>
      <c r="P1569" s="185"/>
      <c r="Q1569" s="225"/>
      <c r="R1569" s="182" t="str">
        <f ca="1">IF(ISERROR($V1569),"",OFFSET('Smelter Look-up'!$C$4,$V1569-4,0)&amp;"")</f>
        <v/>
      </c>
      <c r="S1569" s="181" t="str">
        <f t="shared" ca="1" si="20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si="208"/>
        <v>0</v>
      </c>
      <c r="AB1569" s="228" t="str">
        <f t="shared" si="209"/>
        <v/>
      </c>
    </row>
    <row r="1570" spans="1:28" s="227" customFormat="1" ht="20.25">
      <c r="A1570" s="181"/>
      <c r="B1570" s="182"/>
      <c r="C1570" s="186"/>
      <c r="D1570" s="230"/>
      <c r="E1570" s="182"/>
      <c r="F1570" s="182"/>
      <c r="G1570" s="182"/>
      <c r="H1570" s="183"/>
      <c r="I1570" s="184"/>
      <c r="J1570" s="184"/>
      <c r="K1570" s="224"/>
      <c r="L1570" s="224"/>
      <c r="M1570" s="224"/>
      <c r="N1570" s="224"/>
      <c r="O1570" s="224"/>
      <c r="P1570" s="185"/>
      <c r="Q1570" s="225"/>
      <c r="R1570" s="182" t="str">
        <f ca="1">IF(ISERROR($V1570),"",OFFSET('Smelter Look-up'!$C$4,$V1570-4,0)&amp;"")</f>
        <v/>
      </c>
      <c r="S1570" s="181" t="str">
        <f t="shared" ca="1" si="20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si="208"/>
        <v>0</v>
      </c>
      <c r="AB1570" s="228" t="str">
        <f t="shared" si="209"/>
        <v/>
      </c>
    </row>
    <row r="1571" spans="1:28" s="227" customFormat="1" ht="20.25">
      <c r="A1571" s="181"/>
      <c r="B1571" s="182"/>
      <c r="C1571" s="186"/>
      <c r="D1571" s="230"/>
      <c r="E1571" s="182"/>
      <c r="F1571" s="182"/>
      <c r="G1571" s="182"/>
      <c r="H1571" s="183"/>
      <c r="I1571" s="184"/>
      <c r="J1571" s="184"/>
      <c r="K1571" s="224"/>
      <c r="L1571" s="224"/>
      <c r="M1571" s="224"/>
      <c r="N1571" s="224"/>
      <c r="O1571" s="224"/>
      <c r="P1571" s="185"/>
      <c r="Q1571" s="225"/>
      <c r="R1571" s="182" t="str">
        <f ca="1">IF(ISERROR($V1571),"",OFFSET('Smelter Look-up'!$C$4,$V1571-4,0)&amp;"")</f>
        <v/>
      </c>
      <c r="S1571" s="181" t="str">
        <f t="shared" ca="1" si="20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si="208"/>
        <v>0</v>
      </c>
      <c r="AB1571" s="228" t="str">
        <f t="shared" si="209"/>
        <v/>
      </c>
    </row>
    <row r="1572" spans="1:28" s="227" customFormat="1" ht="20.25">
      <c r="A1572" s="181"/>
      <c r="B1572" s="182"/>
      <c r="C1572" s="186"/>
      <c r="D1572" s="230"/>
      <c r="E1572" s="182"/>
      <c r="F1572" s="182"/>
      <c r="G1572" s="182"/>
      <c r="H1572" s="183"/>
      <c r="I1572" s="184"/>
      <c r="J1572" s="184"/>
      <c r="K1572" s="224"/>
      <c r="L1572" s="224"/>
      <c r="M1572" s="224"/>
      <c r="N1572" s="224"/>
      <c r="O1572" s="224"/>
      <c r="P1572" s="185"/>
      <c r="Q1572" s="225"/>
      <c r="R1572" s="182" t="str">
        <f ca="1">IF(ISERROR($V1572),"",OFFSET('Smelter Look-up'!$C$4,$V1572-4,0)&amp;"")</f>
        <v/>
      </c>
      <c r="S1572" s="181" t="str">
        <f t="shared" ca="1" si="20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si="208"/>
        <v>0</v>
      </c>
      <c r="AB1572" s="228" t="str">
        <f t="shared" si="209"/>
        <v/>
      </c>
    </row>
    <row r="1573" spans="1:28" s="227" customFormat="1" ht="20.25">
      <c r="A1573" s="181"/>
      <c r="B1573" s="182"/>
      <c r="C1573" s="186"/>
      <c r="D1573" s="230"/>
      <c r="E1573" s="182"/>
      <c r="F1573" s="182"/>
      <c r="G1573" s="182"/>
      <c r="H1573" s="183"/>
      <c r="I1573" s="184"/>
      <c r="J1573" s="184"/>
      <c r="K1573" s="224"/>
      <c r="L1573" s="224"/>
      <c r="M1573" s="224"/>
      <c r="N1573" s="224"/>
      <c r="O1573" s="224"/>
      <c r="P1573" s="185"/>
      <c r="Q1573" s="225"/>
      <c r="R1573" s="182" t="str">
        <f ca="1">IF(ISERROR($V1573),"",OFFSET('Smelter Look-up'!$C$4,$V1573-4,0)&amp;"")</f>
        <v/>
      </c>
      <c r="S1573" s="181" t="str">
        <f t="shared" ca="1" si="20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si="208"/>
        <v>0</v>
      </c>
      <c r="AB1573" s="228" t="str">
        <f t="shared" si="209"/>
        <v/>
      </c>
    </row>
    <row r="1574" spans="1:28" s="227" customFormat="1" ht="20.25">
      <c r="A1574" s="181"/>
      <c r="B1574" s="182"/>
      <c r="C1574" s="186"/>
      <c r="D1574" s="230"/>
      <c r="E1574" s="182"/>
      <c r="F1574" s="182"/>
      <c r="G1574" s="182"/>
      <c r="H1574" s="183"/>
      <c r="I1574" s="184"/>
      <c r="J1574" s="184"/>
      <c r="K1574" s="224"/>
      <c r="L1574" s="224"/>
      <c r="M1574" s="224"/>
      <c r="N1574" s="224"/>
      <c r="O1574" s="224"/>
      <c r="P1574" s="185"/>
      <c r="Q1574" s="225"/>
      <c r="R1574" s="182" t="str">
        <f ca="1">IF(ISERROR($V1574),"",OFFSET('Smelter Look-up'!$C$4,$V1574-4,0)&amp;"")</f>
        <v/>
      </c>
      <c r="S1574" s="181" t="str">
        <f t="shared" ca="1" si="20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si="208"/>
        <v>0</v>
      </c>
      <c r="AB1574" s="228" t="str">
        <f t="shared" si="209"/>
        <v/>
      </c>
    </row>
    <row r="1575" spans="1:28" s="227" customFormat="1" ht="20.25">
      <c r="A1575" s="181"/>
      <c r="B1575" s="182"/>
      <c r="C1575" s="186"/>
      <c r="D1575" s="230"/>
      <c r="E1575" s="182"/>
      <c r="F1575" s="182"/>
      <c r="G1575" s="182"/>
      <c r="H1575" s="183"/>
      <c r="I1575" s="184"/>
      <c r="J1575" s="184"/>
      <c r="K1575" s="224"/>
      <c r="L1575" s="224"/>
      <c r="M1575" s="224"/>
      <c r="N1575" s="224"/>
      <c r="O1575" s="224"/>
      <c r="P1575" s="185"/>
      <c r="Q1575" s="225"/>
      <c r="R1575" s="182" t="str">
        <f ca="1">IF(ISERROR($V1575),"",OFFSET('Smelter Look-up'!$C$4,$V1575-4,0)&amp;"")</f>
        <v/>
      </c>
      <c r="S1575" s="181" t="str">
        <f t="shared" ca="1" si="20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si="208"/>
        <v>0</v>
      </c>
      <c r="AB1575" s="228" t="str">
        <f t="shared" si="209"/>
        <v/>
      </c>
    </row>
    <row r="1576" spans="1:28" s="227" customFormat="1" ht="20.25">
      <c r="A1576" s="181"/>
      <c r="B1576" s="182"/>
      <c r="C1576" s="186"/>
      <c r="D1576" s="230"/>
      <c r="E1576" s="182"/>
      <c r="F1576" s="182"/>
      <c r="G1576" s="182"/>
      <c r="H1576" s="183"/>
      <c r="I1576" s="184"/>
      <c r="J1576" s="184"/>
      <c r="K1576" s="224"/>
      <c r="L1576" s="224"/>
      <c r="M1576" s="224"/>
      <c r="N1576" s="224"/>
      <c r="O1576" s="224"/>
      <c r="P1576" s="185"/>
      <c r="Q1576" s="225"/>
      <c r="R1576" s="182" t="str">
        <f ca="1">IF(ISERROR($V1576),"",OFFSET('Smelter Look-up'!$C$4,$V1576-4,0)&amp;"")</f>
        <v/>
      </c>
      <c r="S1576" s="181" t="str">
        <f t="shared" ca="1" si="20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si="208"/>
        <v>0</v>
      </c>
      <c r="AB1576" s="228" t="str">
        <f t="shared" si="209"/>
        <v/>
      </c>
    </row>
    <row r="1577" spans="1:28" s="227" customFormat="1" ht="20.25">
      <c r="A1577" s="181"/>
      <c r="B1577" s="182"/>
      <c r="C1577" s="186"/>
      <c r="D1577" s="230"/>
      <c r="E1577" s="182"/>
      <c r="F1577" s="182"/>
      <c r="G1577" s="182"/>
      <c r="H1577" s="183"/>
      <c r="I1577" s="184"/>
      <c r="J1577" s="184"/>
      <c r="K1577" s="224"/>
      <c r="L1577" s="224"/>
      <c r="M1577" s="224"/>
      <c r="N1577" s="224"/>
      <c r="O1577" s="224"/>
      <c r="P1577" s="185"/>
      <c r="Q1577" s="225"/>
      <c r="R1577" s="182" t="str">
        <f ca="1">IF(ISERROR($V1577),"",OFFSET('Smelter Look-up'!$C$4,$V1577-4,0)&amp;"")</f>
        <v/>
      </c>
      <c r="S1577" s="181" t="str">
        <f t="shared" ca="1" si="20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si="208"/>
        <v>0</v>
      </c>
      <c r="AB1577" s="228" t="str">
        <f t="shared" si="209"/>
        <v/>
      </c>
    </row>
    <row r="1578" spans="1:28" s="227" customFormat="1" ht="20.25">
      <c r="A1578" s="181"/>
      <c r="B1578" s="182"/>
      <c r="C1578" s="186"/>
      <c r="D1578" s="230"/>
      <c r="E1578" s="182"/>
      <c r="F1578" s="182"/>
      <c r="G1578" s="182"/>
      <c r="H1578" s="183"/>
      <c r="I1578" s="184"/>
      <c r="J1578" s="184"/>
      <c r="K1578" s="224"/>
      <c r="L1578" s="224"/>
      <c r="M1578" s="224"/>
      <c r="N1578" s="224"/>
      <c r="O1578" s="224"/>
      <c r="P1578" s="185"/>
      <c r="Q1578" s="225"/>
      <c r="R1578" s="182" t="str">
        <f ca="1">IF(ISERROR($V1578),"",OFFSET('Smelter Look-up'!$C$4,$V1578-4,0)&amp;"")</f>
        <v/>
      </c>
      <c r="S1578" s="181" t="str">
        <f t="shared" ca="1" si="20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si="208"/>
        <v>0</v>
      </c>
      <c r="AB1578" s="228" t="str">
        <f t="shared" si="209"/>
        <v/>
      </c>
    </row>
    <row r="1579" spans="1:28" s="227" customFormat="1" ht="20.25">
      <c r="A1579" s="181"/>
      <c r="B1579" s="182"/>
      <c r="C1579" s="186"/>
      <c r="D1579" s="230"/>
      <c r="E1579" s="182"/>
      <c r="F1579" s="182"/>
      <c r="G1579" s="182"/>
      <c r="H1579" s="183"/>
      <c r="I1579" s="184"/>
      <c r="J1579" s="184"/>
      <c r="K1579" s="224"/>
      <c r="L1579" s="224"/>
      <c r="M1579" s="224"/>
      <c r="N1579" s="224"/>
      <c r="O1579" s="224"/>
      <c r="P1579" s="185"/>
      <c r="Q1579" s="225"/>
      <c r="R1579" s="182" t="str">
        <f ca="1">IF(ISERROR($V1579),"",OFFSET('Smelter Look-up'!$C$4,$V1579-4,0)&amp;"")</f>
        <v/>
      </c>
      <c r="S1579" s="181" t="str">
        <f t="shared" ca="1" si="20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si="208"/>
        <v>0</v>
      </c>
      <c r="AB1579" s="228" t="str">
        <f t="shared" si="209"/>
        <v/>
      </c>
    </row>
    <row r="1580" spans="1:28" s="227" customFormat="1" ht="20.25">
      <c r="A1580" s="181"/>
      <c r="B1580" s="182"/>
      <c r="C1580" s="186"/>
      <c r="D1580" s="230"/>
      <c r="E1580" s="182"/>
      <c r="F1580" s="182"/>
      <c r="G1580" s="182"/>
      <c r="H1580" s="183"/>
      <c r="I1580" s="184"/>
      <c r="J1580" s="184"/>
      <c r="K1580" s="224"/>
      <c r="L1580" s="224"/>
      <c r="M1580" s="224"/>
      <c r="N1580" s="224"/>
      <c r="O1580" s="224"/>
      <c r="P1580" s="185"/>
      <c r="Q1580" s="225"/>
      <c r="R1580" s="182" t="str">
        <f ca="1">IF(ISERROR($V1580),"",OFFSET('Smelter Look-up'!$C$4,$V1580-4,0)&amp;"")</f>
        <v/>
      </c>
      <c r="S1580" s="181" t="str">
        <f t="shared" ca="1" si="20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si="208"/>
        <v>0</v>
      </c>
      <c r="AB1580" s="228" t="str">
        <f t="shared" si="209"/>
        <v/>
      </c>
    </row>
    <row r="1581" spans="1:28" s="227" customFormat="1" ht="20.25">
      <c r="A1581" s="181"/>
      <c r="B1581" s="182"/>
      <c r="C1581" s="186"/>
      <c r="D1581" s="230"/>
      <c r="E1581" s="182"/>
      <c r="F1581" s="182"/>
      <c r="G1581" s="182"/>
      <c r="H1581" s="183"/>
      <c r="I1581" s="184"/>
      <c r="J1581" s="184"/>
      <c r="K1581" s="224"/>
      <c r="L1581" s="224"/>
      <c r="M1581" s="224"/>
      <c r="N1581" s="224"/>
      <c r="O1581" s="224"/>
      <c r="P1581" s="185"/>
      <c r="Q1581" s="225"/>
      <c r="R1581" s="182" t="str">
        <f ca="1">IF(ISERROR($V1581),"",OFFSET('Smelter Look-up'!$C$4,$V1581-4,0)&amp;"")</f>
        <v/>
      </c>
      <c r="S1581" s="181" t="str">
        <f t="shared" ca="1" si="20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si="208"/>
        <v>0</v>
      </c>
      <c r="AB1581" s="228" t="str">
        <f t="shared" si="209"/>
        <v/>
      </c>
    </row>
    <row r="1582" spans="1:28" s="227" customFormat="1" ht="20.25">
      <c r="A1582" s="181"/>
      <c r="B1582" s="182"/>
      <c r="C1582" s="186"/>
      <c r="D1582" s="230"/>
      <c r="E1582" s="182"/>
      <c r="F1582" s="182"/>
      <c r="G1582" s="182"/>
      <c r="H1582" s="183"/>
      <c r="I1582" s="184"/>
      <c r="J1582" s="184"/>
      <c r="K1582" s="224"/>
      <c r="L1582" s="224"/>
      <c r="M1582" s="224"/>
      <c r="N1582" s="224"/>
      <c r="O1582" s="224"/>
      <c r="P1582" s="185"/>
      <c r="Q1582" s="225"/>
      <c r="R1582" s="182" t="str">
        <f ca="1">IF(ISERROR($V1582),"",OFFSET('Smelter Look-up'!$C$4,$V1582-4,0)&amp;"")</f>
        <v/>
      </c>
      <c r="S1582" s="181" t="str">
        <f t="shared" ca="1" si="20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si="208"/>
        <v>0</v>
      </c>
      <c r="AB1582" s="228" t="str">
        <f t="shared" si="209"/>
        <v/>
      </c>
    </row>
    <row r="1583" spans="1:28" s="227" customFormat="1" ht="20.25">
      <c r="A1583" s="181"/>
      <c r="B1583" s="182"/>
      <c r="C1583" s="186"/>
      <c r="D1583" s="230"/>
      <c r="E1583" s="182"/>
      <c r="F1583" s="182"/>
      <c r="G1583" s="182"/>
      <c r="H1583" s="183"/>
      <c r="I1583" s="184"/>
      <c r="J1583" s="184"/>
      <c r="K1583" s="224"/>
      <c r="L1583" s="224"/>
      <c r="M1583" s="224"/>
      <c r="N1583" s="224"/>
      <c r="O1583" s="224"/>
      <c r="P1583" s="185"/>
      <c r="Q1583" s="225"/>
      <c r="R1583" s="182" t="str">
        <f ca="1">IF(ISERROR($V1583),"",OFFSET('Smelter Look-up'!$C$4,$V1583-4,0)&amp;"")</f>
        <v/>
      </c>
      <c r="S1583" s="181" t="str">
        <f t="shared" ca="1" si="20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si="208"/>
        <v>0</v>
      </c>
      <c r="AB1583" s="228" t="str">
        <f t="shared" si="209"/>
        <v/>
      </c>
    </row>
    <row r="1584" spans="1:28" s="227" customFormat="1" ht="20.25">
      <c r="A1584" s="181"/>
      <c r="B1584" s="182"/>
      <c r="C1584" s="186"/>
      <c r="D1584" s="230"/>
      <c r="E1584" s="182"/>
      <c r="F1584" s="182"/>
      <c r="G1584" s="182"/>
      <c r="H1584" s="183"/>
      <c r="I1584" s="184"/>
      <c r="J1584" s="184"/>
      <c r="K1584" s="224"/>
      <c r="L1584" s="224"/>
      <c r="M1584" s="224"/>
      <c r="N1584" s="224"/>
      <c r="O1584" s="224"/>
      <c r="P1584" s="185"/>
      <c r="Q1584" s="225"/>
      <c r="R1584" s="182" t="str">
        <f ca="1">IF(ISERROR($V1584),"",OFFSET('Smelter Look-up'!$C$4,$V1584-4,0)&amp;"")</f>
        <v/>
      </c>
      <c r="S1584" s="181" t="str">
        <f t="shared" ca="1" si="20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si="208"/>
        <v>0</v>
      </c>
      <c r="AB1584" s="228" t="str">
        <f t="shared" si="209"/>
        <v/>
      </c>
    </row>
    <row r="1585" spans="1:28" s="227" customFormat="1" ht="20.25">
      <c r="A1585" s="181"/>
      <c r="B1585" s="182"/>
      <c r="C1585" s="186"/>
      <c r="D1585" s="230"/>
      <c r="E1585" s="182"/>
      <c r="F1585" s="182"/>
      <c r="G1585" s="182"/>
      <c r="H1585" s="183"/>
      <c r="I1585" s="184"/>
      <c r="J1585" s="184"/>
      <c r="K1585" s="224"/>
      <c r="L1585" s="224"/>
      <c r="M1585" s="224"/>
      <c r="N1585" s="224"/>
      <c r="O1585" s="224"/>
      <c r="P1585" s="185"/>
      <c r="Q1585" s="225"/>
      <c r="R1585" s="182" t="str">
        <f ca="1">IF(ISERROR($V1585),"",OFFSET('Smelter Look-up'!$C$4,$V1585-4,0)&amp;"")</f>
        <v/>
      </c>
      <c r="S1585" s="181" t="str">
        <f t="shared" ca="1" si="20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si="208"/>
        <v>0</v>
      </c>
      <c r="AB1585" s="228" t="str">
        <f t="shared" si="209"/>
        <v/>
      </c>
    </row>
    <row r="1586" spans="1:28" s="227" customFormat="1" ht="20.25">
      <c r="A1586" s="181"/>
      <c r="B1586" s="182"/>
      <c r="C1586" s="186"/>
      <c r="D1586" s="230"/>
      <c r="E1586" s="182"/>
      <c r="F1586" s="182"/>
      <c r="G1586" s="182"/>
      <c r="H1586" s="183"/>
      <c r="I1586" s="184"/>
      <c r="J1586" s="184"/>
      <c r="K1586" s="224"/>
      <c r="L1586" s="224"/>
      <c r="M1586" s="224"/>
      <c r="N1586" s="224"/>
      <c r="O1586" s="224"/>
      <c r="P1586" s="185"/>
      <c r="Q1586" s="225"/>
      <c r="R1586" s="182" t="str">
        <f ca="1">IF(ISERROR($V1586),"",OFFSET('Smelter Look-up'!$C$4,$V1586-4,0)&amp;"")</f>
        <v/>
      </c>
      <c r="S1586" s="181" t="str">
        <f t="shared" ca="1" si="20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si="208"/>
        <v>0</v>
      </c>
      <c r="AB1586" s="228" t="str">
        <f t="shared" si="209"/>
        <v/>
      </c>
    </row>
    <row r="1587" spans="1:28" s="227" customFormat="1" ht="20.25">
      <c r="A1587" s="181"/>
      <c r="B1587" s="182"/>
      <c r="C1587" s="186"/>
      <c r="D1587" s="230"/>
      <c r="E1587" s="182"/>
      <c r="F1587" s="182"/>
      <c r="G1587" s="182"/>
      <c r="H1587" s="183"/>
      <c r="I1587" s="184"/>
      <c r="J1587" s="184"/>
      <c r="K1587" s="224"/>
      <c r="L1587" s="224"/>
      <c r="M1587" s="224"/>
      <c r="N1587" s="224"/>
      <c r="O1587" s="224"/>
      <c r="P1587" s="185"/>
      <c r="Q1587" s="225"/>
      <c r="R1587" s="182" t="str">
        <f ca="1">IF(ISERROR($V1587),"",OFFSET('Smelter Look-up'!$C$4,$V1587-4,0)&amp;"")</f>
        <v/>
      </c>
      <c r="S1587" s="181" t="str">
        <f t="shared" ca="1" si="20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si="208"/>
        <v>0</v>
      </c>
      <c r="AB1587" s="228" t="str">
        <f t="shared" si="209"/>
        <v/>
      </c>
    </row>
    <row r="1588" spans="1:28" s="227" customFormat="1" ht="20.25">
      <c r="A1588" s="181"/>
      <c r="B1588" s="182"/>
      <c r="C1588" s="186"/>
      <c r="D1588" s="230"/>
      <c r="E1588" s="182"/>
      <c r="F1588" s="182"/>
      <c r="G1588" s="182"/>
      <c r="H1588" s="183"/>
      <c r="I1588" s="184"/>
      <c r="J1588" s="184"/>
      <c r="K1588" s="224"/>
      <c r="L1588" s="224"/>
      <c r="M1588" s="224"/>
      <c r="N1588" s="224"/>
      <c r="O1588" s="224"/>
      <c r="P1588" s="185"/>
      <c r="Q1588" s="225"/>
      <c r="R1588" s="182" t="str">
        <f ca="1">IF(ISERROR($V1588),"",OFFSET('Smelter Look-up'!$C$4,$V1588-4,0)&amp;"")</f>
        <v/>
      </c>
      <c r="S1588" s="181" t="str">
        <f t="shared" ca="1" si="20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si="208"/>
        <v>0</v>
      </c>
      <c r="AB1588" s="228" t="str">
        <f t="shared" si="209"/>
        <v/>
      </c>
    </row>
    <row r="1589" spans="1:28" s="227" customFormat="1" ht="20.25">
      <c r="A1589" s="181"/>
      <c r="B1589" s="182"/>
      <c r="C1589" s="186"/>
      <c r="D1589" s="230"/>
      <c r="E1589" s="182"/>
      <c r="F1589" s="182"/>
      <c r="G1589" s="182"/>
      <c r="H1589" s="183"/>
      <c r="I1589" s="184"/>
      <c r="J1589" s="184"/>
      <c r="K1589" s="224"/>
      <c r="L1589" s="224"/>
      <c r="M1589" s="224"/>
      <c r="N1589" s="224"/>
      <c r="O1589" s="224"/>
      <c r="P1589" s="185"/>
      <c r="Q1589" s="225"/>
      <c r="R1589" s="182" t="str">
        <f ca="1">IF(ISERROR($V1589),"",OFFSET('Smelter Look-up'!$C$4,$V1589-4,0)&amp;"")</f>
        <v/>
      </c>
      <c r="S1589" s="181" t="str">
        <f t="shared" ca="1" si="20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si="208"/>
        <v>0</v>
      </c>
      <c r="AB1589" s="228" t="str">
        <f t="shared" si="209"/>
        <v/>
      </c>
    </row>
    <row r="1590" spans="1:28" s="227" customFormat="1" ht="20.25">
      <c r="A1590" s="181"/>
      <c r="B1590" s="182"/>
      <c r="C1590" s="186"/>
      <c r="D1590" s="230"/>
      <c r="E1590" s="182"/>
      <c r="F1590" s="182"/>
      <c r="G1590" s="182"/>
      <c r="H1590" s="183"/>
      <c r="I1590" s="184"/>
      <c r="J1590" s="184"/>
      <c r="K1590" s="224"/>
      <c r="L1590" s="224"/>
      <c r="M1590" s="224"/>
      <c r="N1590" s="224"/>
      <c r="O1590" s="224"/>
      <c r="P1590" s="185"/>
      <c r="Q1590" s="225"/>
      <c r="R1590" s="182" t="str">
        <f ca="1">IF(ISERROR($V1590),"",OFFSET('Smelter Look-up'!$C$4,$V1590-4,0)&amp;"")</f>
        <v/>
      </c>
      <c r="S1590" s="181" t="str">
        <f t="shared" ca="1" si="20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si="208"/>
        <v>0</v>
      </c>
      <c r="AB1590" s="228" t="str">
        <f t="shared" si="209"/>
        <v/>
      </c>
    </row>
    <row r="1591" spans="1:28" s="227" customFormat="1" ht="20.25">
      <c r="A1591" s="181"/>
      <c r="B1591" s="182"/>
      <c r="C1591" s="186"/>
      <c r="D1591" s="230"/>
      <c r="E1591" s="182"/>
      <c r="F1591" s="182"/>
      <c r="G1591" s="182"/>
      <c r="H1591" s="183"/>
      <c r="I1591" s="184"/>
      <c r="J1591" s="184"/>
      <c r="K1591" s="224"/>
      <c r="L1591" s="224"/>
      <c r="M1591" s="224"/>
      <c r="N1591" s="224"/>
      <c r="O1591" s="224"/>
      <c r="P1591" s="185"/>
      <c r="Q1591" s="225"/>
      <c r="R1591" s="182" t="str">
        <f ca="1">IF(ISERROR($V1591),"",OFFSET('Smelter Look-up'!$C$4,$V1591-4,0)&amp;"")</f>
        <v/>
      </c>
      <c r="S1591" s="181" t="str">
        <f t="shared" ca="1" si="20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si="208"/>
        <v>0</v>
      </c>
      <c r="AB1591" s="228" t="str">
        <f t="shared" si="209"/>
        <v/>
      </c>
    </row>
    <row r="1592" spans="1:28" s="227" customFormat="1" ht="20.25">
      <c r="A1592" s="181"/>
      <c r="B1592" s="182"/>
      <c r="C1592" s="186"/>
      <c r="D1592" s="230"/>
      <c r="E1592" s="182"/>
      <c r="F1592" s="182"/>
      <c r="G1592" s="182"/>
      <c r="H1592" s="183"/>
      <c r="I1592" s="184"/>
      <c r="J1592" s="184"/>
      <c r="K1592" s="224"/>
      <c r="L1592" s="224"/>
      <c r="M1592" s="224"/>
      <c r="N1592" s="224"/>
      <c r="O1592" s="224"/>
      <c r="P1592" s="185"/>
      <c r="Q1592" s="225"/>
      <c r="R1592" s="182" t="str">
        <f ca="1">IF(ISERROR($V1592),"",OFFSET('Smelter Look-up'!$C$4,$V1592-4,0)&amp;"")</f>
        <v/>
      </c>
      <c r="S1592" s="181" t="str">
        <f t="shared" ca="1" si="20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si="208"/>
        <v>0</v>
      </c>
      <c r="AB1592" s="228" t="str">
        <f t="shared" si="209"/>
        <v/>
      </c>
    </row>
    <row r="1593" spans="1:28" s="227" customFormat="1" ht="20.25">
      <c r="A1593" s="181"/>
      <c r="B1593" s="182"/>
      <c r="C1593" s="186"/>
      <c r="D1593" s="230"/>
      <c r="E1593" s="182"/>
      <c r="F1593" s="182"/>
      <c r="G1593" s="182"/>
      <c r="H1593" s="183"/>
      <c r="I1593" s="184"/>
      <c r="J1593" s="184"/>
      <c r="K1593" s="224"/>
      <c r="L1593" s="224"/>
      <c r="M1593" s="224"/>
      <c r="N1593" s="224"/>
      <c r="O1593" s="224"/>
      <c r="P1593" s="185"/>
      <c r="Q1593" s="225"/>
      <c r="R1593" s="182" t="str">
        <f ca="1">IF(ISERROR($V1593),"",OFFSET('Smelter Look-up'!$C$4,$V1593-4,0)&amp;"")</f>
        <v/>
      </c>
      <c r="S1593" s="181" t="str">
        <f t="shared" ca="1" si="20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si="208"/>
        <v>0</v>
      </c>
      <c r="AB1593" s="228" t="str">
        <f t="shared" si="209"/>
        <v/>
      </c>
    </row>
    <row r="1594" spans="1:28" s="227" customFormat="1" ht="20.25">
      <c r="A1594" s="181"/>
      <c r="B1594" s="182"/>
      <c r="C1594" s="186"/>
      <c r="D1594" s="230"/>
      <c r="E1594" s="182"/>
      <c r="F1594" s="182"/>
      <c r="G1594" s="182"/>
      <c r="H1594" s="183"/>
      <c r="I1594" s="184"/>
      <c r="J1594" s="184"/>
      <c r="K1594" s="224"/>
      <c r="L1594" s="224"/>
      <c r="M1594" s="224"/>
      <c r="N1594" s="224"/>
      <c r="O1594" s="224"/>
      <c r="P1594" s="185"/>
      <c r="Q1594" s="225"/>
      <c r="R1594" s="182" t="str">
        <f ca="1">IF(ISERROR($V1594),"",OFFSET('Smelter Look-up'!$C$4,$V1594-4,0)&amp;"")</f>
        <v/>
      </c>
      <c r="S1594" s="181" t="str">
        <f t="shared" ca="1" si="20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si="208"/>
        <v>0</v>
      </c>
      <c r="AB1594" s="228" t="str">
        <f t="shared" si="209"/>
        <v/>
      </c>
    </row>
    <row r="1595" spans="1:28" s="227" customFormat="1" ht="20.25">
      <c r="A1595" s="181"/>
      <c r="B1595" s="182"/>
      <c r="C1595" s="186"/>
      <c r="D1595" s="230"/>
      <c r="E1595" s="182"/>
      <c r="F1595" s="182"/>
      <c r="G1595" s="182"/>
      <c r="H1595" s="183"/>
      <c r="I1595" s="184"/>
      <c r="J1595" s="184"/>
      <c r="K1595" s="224"/>
      <c r="L1595" s="224"/>
      <c r="M1595" s="224"/>
      <c r="N1595" s="224"/>
      <c r="O1595" s="224"/>
      <c r="P1595" s="185"/>
      <c r="Q1595" s="225"/>
      <c r="R1595" s="182" t="str">
        <f ca="1">IF(ISERROR($V1595),"",OFFSET('Smelter Look-up'!$C$4,$V1595-4,0)&amp;"")</f>
        <v/>
      </c>
      <c r="S1595" s="181" t="str">
        <f t="shared" ca="1" si="207"/>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si="208"/>
        <v>0</v>
      </c>
      <c r="AB1595" s="228" t="str">
        <f t="shared" si="209"/>
        <v/>
      </c>
    </row>
    <row r="1596" spans="1:28" s="227" customFormat="1" ht="20.25">
      <c r="A1596" s="181"/>
      <c r="B1596" s="182"/>
      <c r="C1596" s="186"/>
      <c r="D1596" s="230"/>
      <c r="E1596" s="182"/>
      <c r="F1596" s="182"/>
      <c r="G1596" s="182"/>
      <c r="H1596" s="183"/>
      <c r="I1596" s="184"/>
      <c r="J1596" s="184"/>
      <c r="K1596" s="224"/>
      <c r="L1596" s="224"/>
      <c r="M1596" s="224"/>
      <c r="N1596" s="224"/>
      <c r="O1596" s="224"/>
      <c r="P1596" s="185"/>
      <c r="Q1596" s="225"/>
      <c r="R1596" s="182" t="str">
        <f ca="1">IF(ISERROR($V1596),"",OFFSET('Smelter Look-up'!$C$4,$V1596-4,0)&amp;"")</f>
        <v/>
      </c>
      <c r="S1596" s="181" t="str">
        <f t="shared" ca="1" si="207"/>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si="208"/>
        <v>0</v>
      </c>
      <c r="AB1596" s="228" t="str">
        <f t="shared" si="209"/>
        <v/>
      </c>
    </row>
    <row r="1597" spans="1:28" s="227" customFormat="1" ht="20.25">
      <c r="A1597" s="181"/>
      <c r="B1597" s="182"/>
      <c r="C1597" s="186"/>
      <c r="D1597" s="230"/>
      <c r="E1597" s="182"/>
      <c r="F1597" s="182"/>
      <c r="G1597" s="182"/>
      <c r="H1597" s="183"/>
      <c r="I1597" s="184"/>
      <c r="J1597" s="184"/>
      <c r="K1597" s="224"/>
      <c r="L1597" s="224"/>
      <c r="M1597" s="224"/>
      <c r="N1597" s="224"/>
      <c r="O1597" s="224"/>
      <c r="P1597" s="185"/>
      <c r="Q1597" s="225"/>
      <c r="R1597" s="182" t="str">
        <f ca="1">IF(ISERROR($V1597),"",OFFSET('Smelter Look-up'!$C$4,$V1597-4,0)&amp;"")</f>
        <v/>
      </c>
      <c r="S1597" s="181" t="str">
        <f t="shared" ref="S1597:S1627" ca="1" si="210">IF(B1597="","",IF(ISERROR(MATCH($E1597,CL,0)),"Unknown",INDIRECT("'C'!$A$"&amp;MATCH($E1597,CL,0)+1)))</f>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ref="X1597:X1627" si="211">IF(AND(C1597="Smelter not listed",OR(LEN(D1597)=0,LEN(E1597)=0)),1,0)</f>
        <v>0</v>
      </c>
      <c r="AB1597" s="228" t="str">
        <f t="shared" ref="AB1597:AB1627" si="212">B1597&amp;C1597</f>
        <v/>
      </c>
    </row>
    <row r="1598" spans="1:28" s="227" customFormat="1" ht="20.25">
      <c r="A1598" s="181"/>
      <c r="B1598" s="182"/>
      <c r="C1598" s="186"/>
      <c r="D1598" s="230"/>
      <c r="E1598" s="182"/>
      <c r="F1598" s="182"/>
      <c r="G1598" s="182"/>
      <c r="H1598" s="183"/>
      <c r="I1598" s="184"/>
      <c r="J1598" s="184"/>
      <c r="K1598" s="224"/>
      <c r="L1598" s="224"/>
      <c r="M1598" s="224"/>
      <c r="N1598" s="224"/>
      <c r="O1598" s="224"/>
      <c r="P1598" s="185"/>
      <c r="Q1598" s="225"/>
      <c r="R1598" s="182" t="str">
        <f ca="1">IF(ISERROR($V1598),"",OFFSET('Smelter Look-up'!$C$4,$V1598-4,0)&amp;"")</f>
        <v/>
      </c>
      <c r="S1598" s="181" t="str">
        <f t="shared" ca="1" si="21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si="211"/>
        <v>0</v>
      </c>
      <c r="AB1598" s="228" t="str">
        <f t="shared" si="212"/>
        <v/>
      </c>
    </row>
    <row r="1599" spans="1:28" s="227" customFormat="1" ht="20.25">
      <c r="A1599" s="181"/>
      <c r="B1599" s="182"/>
      <c r="C1599" s="186"/>
      <c r="D1599" s="230"/>
      <c r="E1599" s="182"/>
      <c r="F1599" s="182"/>
      <c r="G1599" s="182"/>
      <c r="H1599" s="183"/>
      <c r="I1599" s="184"/>
      <c r="J1599" s="184"/>
      <c r="K1599" s="224"/>
      <c r="L1599" s="224"/>
      <c r="M1599" s="224"/>
      <c r="N1599" s="224"/>
      <c r="O1599" s="224"/>
      <c r="P1599" s="185"/>
      <c r="Q1599" s="225"/>
      <c r="R1599" s="182" t="str">
        <f ca="1">IF(ISERROR($V1599),"",OFFSET('Smelter Look-up'!$C$4,$V1599-4,0)&amp;"")</f>
        <v/>
      </c>
      <c r="S1599" s="181" t="str">
        <f t="shared" ca="1" si="21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si="211"/>
        <v>0</v>
      </c>
      <c r="AB1599" s="228" t="str">
        <f t="shared" si="212"/>
        <v/>
      </c>
    </row>
    <row r="1600" spans="1:28" s="227" customFormat="1" ht="20.25">
      <c r="A1600" s="181"/>
      <c r="B1600" s="182"/>
      <c r="C1600" s="186"/>
      <c r="D1600" s="230"/>
      <c r="E1600" s="182"/>
      <c r="F1600" s="182"/>
      <c r="G1600" s="182"/>
      <c r="H1600" s="183"/>
      <c r="I1600" s="184"/>
      <c r="J1600" s="184"/>
      <c r="K1600" s="224"/>
      <c r="L1600" s="224"/>
      <c r="M1600" s="224"/>
      <c r="N1600" s="224"/>
      <c r="O1600" s="224"/>
      <c r="P1600" s="185"/>
      <c r="Q1600" s="225"/>
      <c r="R1600" s="182" t="str">
        <f ca="1">IF(ISERROR($V1600),"",OFFSET('Smelter Look-up'!$C$4,$V1600-4,0)&amp;"")</f>
        <v/>
      </c>
      <c r="S1600" s="181" t="str">
        <f t="shared" ca="1" si="21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si="211"/>
        <v>0</v>
      </c>
      <c r="AB1600" s="228" t="str">
        <f t="shared" si="212"/>
        <v/>
      </c>
    </row>
    <row r="1601" spans="1:28" s="227" customFormat="1" ht="20.25">
      <c r="A1601" s="181"/>
      <c r="B1601" s="182"/>
      <c r="C1601" s="186"/>
      <c r="D1601" s="230"/>
      <c r="E1601" s="182"/>
      <c r="F1601" s="182"/>
      <c r="G1601" s="182"/>
      <c r="H1601" s="183"/>
      <c r="I1601" s="184"/>
      <c r="J1601" s="184"/>
      <c r="K1601" s="224"/>
      <c r="L1601" s="224"/>
      <c r="M1601" s="224"/>
      <c r="N1601" s="224"/>
      <c r="O1601" s="224"/>
      <c r="P1601" s="185"/>
      <c r="Q1601" s="225"/>
      <c r="R1601" s="182" t="str">
        <f ca="1">IF(ISERROR($V1601),"",OFFSET('Smelter Look-up'!$C$4,$V1601-4,0)&amp;"")</f>
        <v/>
      </c>
      <c r="S1601" s="181" t="str">
        <f t="shared" ca="1" si="21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si="211"/>
        <v>0</v>
      </c>
      <c r="AB1601" s="228" t="str">
        <f t="shared" si="212"/>
        <v/>
      </c>
    </row>
    <row r="1602" spans="1:28" s="227" customFormat="1" ht="20.25">
      <c r="A1602" s="181"/>
      <c r="B1602" s="182"/>
      <c r="C1602" s="186"/>
      <c r="D1602" s="230"/>
      <c r="E1602" s="182"/>
      <c r="F1602" s="182"/>
      <c r="G1602" s="182"/>
      <c r="H1602" s="183"/>
      <c r="I1602" s="184"/>
      <c r="J1602" s="184"/>
      <c r="K1602" s="224"/>
      <c r="L1602" s="224"/>
      <c r="M1602" s="224"/>
      <c r="N1602" s="224"/>
      <c r="O1602" s="224"/>
      <c r="P1602" s="185"/>
      <c r="Q1602" s="225"/>
      <c r="R1602" s="182" t="str">
        <f ca="1">IF(ISERROR($V1602),"",OFFSET('Smelter Look-up'!$C$4,$V1602-4,0)&amp;"")</f>
        <v/>
      </c>
      <c r="S1602" s="181" t="str">
        <f t="shared" ca="1" si="21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si="211"/>
        <v>0</v>
      </c>
      <c r="AB1602" s="228" t="str">
        <f t="shared" si="21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11"/>
        <v>0</v>
      </c>
      <c r="AB1603" s="228" t="str">
        <f t="shared" si="21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11"/>
        <v>0</v>
      </c>
      <c r="AB1604" s="228" t="str">
        <f t="shared" si="21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11"/>
        <v>0</v>
      </c>
      <c r="AB1605" s="228" t="str">
        <f t="shared" si="21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11"/>
        <v>0</v>
      </c>
      <c r="AB1606" s="228" t="str">
        <f t="shared" si="21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11"/>
        <v>0</v>
      </c>
      <c r="AB1607" s="228" t="str">
        <f t="shared" si="21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11"/>
        <v>0</v>
      </c>
      <c r="AB1608" s="228" t="str">
        <f t="shared" si="21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11"/>
        <v>0</v>
      </c>
      <c r="AB1609" s="228" t="str">
        <f t="shared" si="21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11"/>
        <v>0</v>
      </c>
      <c r="AB1610" s="228" t="str">
        <f t="shared" si="21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11"/>
        <v>0</v>
      </c>
      <c r="AB1611" s="228" t="str">
        <f t="shared" si="21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11"/>
        <v>0</v>
      </c>
      <c r="AB1612" s="228" t="str">
        <f t="shared" si="21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11"/>
        <v>0</v>
      </c>
      <c r="AB1613" s="228" t="str">
        <f t="shared" si="21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11"/>
        <v>0</v>
      </c>
      <c r="AB1614" s="228" t="str">
        <f t="shared" si="21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11"/>
        <v>0</v>
      </c>
      <c r="AB1615" s="228" t="str">
        <f t="shared" si="21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11"/>
        <v>0</v>
      </c>
      <c r="AB1616" s="228" t="str">
        <f t="shared" si="21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11"/>
        <v>0</v>
      </c>
      <c r="AB1617" s="228" t="str">
        <f t="shared" si="21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11"/>
        <v>0</v>
      </c>
      <c r="AB1618" s="228" t="str">
        <f t="shared" si="21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11"/>
        <v>0</v>
      </c>
      <c r="AB1619" s="228" t="str">
        <f t="shared" si="21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11"/>
        <v>0</v>
      </c>
      <c r="AB1620" s="228" t="str">
        <f t="shared" si="21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11"/>
        <v>0</v>
      </c>
      <c r="AB1621" s="228" t="str">
        <f t="shared" si="21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11"/>
        <v>0</v>
      </c>
      <c r="AB1622" s="228" t="str">
        <f t="shared" si="21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11"/>
        <v>0</v>
      </c>
      <c r="AB1623" s="228" t="str">
        <f t="shared" si="21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11"/>
        <v>0</v>
      </c>
      <c r="AB1624" s="228" t="str">
        <f t="shared" si="21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11"/>
        <v>0</v>
      </c>
      <c r="AB1625" s="228" t="str">
        <f t="shared" si="21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11"/>
        <v>0</v>
      </c>
      <c r="AB1626" s="228" t="str">
        <f t="shared" si="21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11"/>
        <v>0</v>
      </c>
      <c r="AB1627" s="228" t="str">
        <f t="shared" si="21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 ca="1" si="21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 ca="1" si="214">IF(AND(C1628="Smelter not listed",OR(LEN(D1628)=0,LEN(E1628)=0)),1,0)</f>
        <v>0</v>
      </c>
      <c r="AB1628" s="228" t="str">
        <f t="shared" ref="AB1628" si="21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ref="S1629:S1660" ca="1" si="216">IF(B1629="","",IF(ISERROR(MATCH($E1629,CL,0)),"Unknown",INDIRECT("'C'!$A$"&amp;MATCH($E1629,CL,0)+1)))</f>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ref="X1629:X1660" ca="1" si="217">IF(AND(C1629="Smelter not listed",OR(LEN(D1629)=0,LEN(E1629)=0)),1,0)</f>
        <v>0</v>
      </c>
      <c r="AB1629" s="228" t="str">
        <f t="shared" ref="AB1629:AB1660" si="218">B1629&amp;C1629</f>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6"/>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17"/>
        <v>0</v>
      </c>
      <c r="AB1630" s="228" t="str">
        <f t="shared" si="218"/>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6"/>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17"/>
        <v>0</v>
      </c>
      <c r="AB1631" s="228" t="str">
        <f t="shared" si="218"/>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6"/>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17"/>
        <v>0</v>
      </c>
      <c r="AB1632" s="228" t="str">
        <f t="shared" si="218"/>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6"/>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17"/>
        <v>0</v>
      </c>
      <c r="AB1633" s="228" t="str">
        <f t="shared" si="218"/>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6"/>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17"/>
        <v>0</v>
      </c>
      <c r="AB1634" s="228" t="str">
        <f t="shared" si="218"/>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6"/>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17"/>
        <v>0</v>
      </c>
      <c r="AB1635" s="228" t="str">
        <f t="shared" si="218"/>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6"/>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17"/>
        <v>0</v>
      </c>
      <c r="AB1636" s="228" t="str">
        <f t="shared" si="218"/>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6"/>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17"/>
        <v>0</v>
      </c>
      <c r="AB1637" s="228" t="str">
        <f t="shared" si="218"/>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6"/>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17"/>
        <v>0</v>
      </c>
      <c r="AB1638" s="228" t="str">
        <f t="shared" si="218"/>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6"/>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17"/>
        <v>0</v>
      </c>
      <c r="AB1639" s="228" t="str">
        <f t="shared" si="218"/>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6"/>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17"/>
        <v>0</v>
      </c>
      <c r="AB1640" s="228" t="str">
        <f t="shared" si="218"/>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6"/>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17"/>
        <v>0</v>
      </c>
      <c r="AB1641" s="228" t="str">
        <f t="shared" si="218"/>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6"/>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17"/>
        <v>0</v>
      </c>
      <c r="AB1642" s="228" t="str">
        <f t="shared" si="21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6"/>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17"/>
        <v>0</v>
      </c>
      <c r="AB1643" s="228" t="str">
        <f t="shared" si="21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6"/>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17"/>
        <v>0</v>
      </c>
      <c r="AB1644" s="228" t="str">
        <f t="shared" si="21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6"/>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17"/>
        <v>0</v>
      </c>
      <c r="AB1645" s="228" t="str">
        <f t="shared" si="21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6"/>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17"/>
        <v>0</v>
      </c>
      <c r="AB1646" s="228" t="str">
        <f t="shared" si="21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6"/>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17"/>
        <v>0</v>
      </c>
      <c r="AB1647" s="228" t="str">
        <f t="shared" si="21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6"/>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17"/>
        <v>0</v>
      </c>
      <c r="AB1648" s="228" t="str">
        <f t="shared" si="21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6"/>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17"/>
        <v>0</v>
      </c>
      <c r="AB1649" s="228" t="str">
        <f t="shared" si="21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6"/>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17"/>
        <v>0</v>
      </c>
      <c r="AB1650" s="228" t="str">
        <f t="shared" si="21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6"/>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17"/>
        <v>0</v>
      </c>
      <c r="AB1651" s="228" t="str">
        <f t="shared" si="21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6"/>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17"/>
        <v>0</v>
      </c>
      <c r="AB1652" s="228" t="str">
        <f t="shared" si="21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6"/>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17"/>
        <v>0</v>
      </c>
      <c r="AB1653" s="228" t="str">
        <f t="shared" si="21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6"/>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17"/>
        <v>0</v>
      </c>
      <c r="AB1654" s="228" t="str">
        <f t="shared" si="21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6"/>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17"/>
        <v>0</v>
      </c>
      <c r="AB1655" s="228" t="str">
        <f t="shared" si="21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6"/>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17"/>
        <v>0</v>
      </c>
      <c r="AB1656" s="228" t="str">
        <f t="shared" si="21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6"/>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17"/>
        <v>0</v>
      </c>
      <c r="AB1657" s="228" t="str">
        <f t="shared" si="21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6"/>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17"/>
        <v>0</v>
      </c>
      <c r="AB1658" s="228" t="str">
        <f t="shared" si="21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16"/>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17"/>
        <v>0</v>
      </c>
      <c r="AB1659" s="228" t="str">
        <f t="shared" si="21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16"/>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17"/>
        <v>0</v>
      </c>
      <c r="AB1660" s="228" t="str">
        <f t="shared" si="21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ref="S1661:S1691" ca="1" si="219">IF(B1661="","",IF(ISERROR(MATCH($E1661,CL,0)),"Unknown",INDIRECT("'C'!$A$"&amp;MATCH($E1661,CL,0)+1)))</f>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ref="X1661:X1691" ca="1" si="220">IF(AND(C1661="Smelter not listed",OR(LEN(D1661)=0,LEN(E1661)=0)),1,0)</f>
        <v>0</v>
      </c>
      <c r="AB1661" s="228" t="str">
        <f t="shared" ref="AB1661:AB1691" si="221">B1661&amp;C1661</f>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9"/>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20"/>
        <v>0</v>
      </c>
      <c r="AB1662" s="228" t="str">
        <f t="shared" si="22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9"/>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20"/>
        <v>0</v>
      </c>
      <c r="AB1663" s="228" t="str">
        <f t="shared" si="22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9"/>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20"/>
        <v>0</v>
      </c>
      <c r="AB1664" s="228" t="str">
        <f t="shared" si="22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9"/>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20"/>
        <v>0</v>
      </c>
      <c r="AB1665" s="228" t="str">
        <f t="shared" si="22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9"/>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20"/>
        <v>0</v>
      </c>
      <c r="AB1666" s="228" t="str">
        <f t="shared" si="22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9"/>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20"/>
        <v>0</v>
      </c>
      <c r="AB1667" s="228" t="str">
        <f t="shared" si="22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9"/>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20"/>
        <v>0</v>
      </c>
      <c r="AB1668" s="228" t="str">
        <f t="shared" si="22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9"/>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20"/>
        <v>0</v>
      </c>
      <c r="AB1669" s="228" t="str">
        <f t="shared" si="22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9"/>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20"/>
        <v>0</v>
      </c>
      <c r="AB1670" s="228" t="str">
        <f t="shared" si="22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9"/>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20"/>
        <v>0</v>
      </c>
      <c r="AB1671" s="228" t="str">
        <f t="shared" si="22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9"/>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20"/>
        <v>0</v>
      </c>
      <c r="AB1672" s="228" t="str">
        <f t="shared" si="22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9"/>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20"/>
        <v>0</v>
      </c>
      <c r="AB1673" s="228" t="str">
        <f t="shared" si="22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9"/>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20"/>
        <v>0</v>
      </c>
      <c r="AB1674" s="228" t="str">
        <f t="shared" si="22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9"/>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20"/>
        <v>0</v>
      </c>
      <c r="AB1675" s="228" t="str">
        <f t="shared" si="22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9"/>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20"/>
        <v>0</v>
      </c>
      <c r="AB1676" s="228" t="str">
        <f t="shared" si="22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9"/>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20"/>
        <v>0</v>
      </c>
      <c r="AB1677" s="228" t="str">
        <f t="shared" si="22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9"/>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20"/>
        <v>0</v>
      </c>
      <c r="AB1678" s="228" t="str">
        <f t="shared" si="22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9"/>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20"/>
        <v>0</v>
      </c>
      <c r="AB1679" s="228" t="str">
        <f t="shared" si="22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9"/>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20"/>
        <v>0</v>
      </c>
      <c r="AB1680" s="228" t="str">
        <f t="shared" si="22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9"/>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20"/>
        <v>0</v>
      </c>
      <c r="AB1681" s="228" t="str">
        <f t="shared" si="22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9"/>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20"/>
        <v>0</v>
      </c>
      <c r="AB1682" s="228" t="str">
        <f t="shared" si="22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9"/>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20"/>
        <v>0</v>
      </c>
      <c r="AB1683" s="228" t="str">
        <f t="shared" si="22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9"/>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20"/>
        <v>0</v>
      </c>
      <c r="AB1684" s="228" t="str">
        <f t="shared" si="22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9"/>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20"/>
        <v>0</v>
      </c>
      <c r="AB1685" s="228" t="str">
        <f t="shared" si="22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9"/>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20"/>
        <v>0</v>
      </c>
      <c r="AB1686" s="228" t="str">
        <f t="shared" si="22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19"/>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20"/>
        <v>0</v>
      </c>
      <c r="AB1687" s="228" t="str">
        <f t="shared" si="22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19"/>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20"/>
        <v>0</v>
      </c>
      <c r="AB1688" s="228" t="str">
        <f t="shared" si="22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19"/>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20"/>
        <v>0</v>
      </c>
      <c r="AB1689" s="228" t="str">
        <f t="shared" si="22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19"/>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20"/>
        <v>0</v>
      </c>
      <c r="AB1690" s="228" t="str">
        <f t="shared" si="22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19"/>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20"/>
        <v>0</v>
      </c>
      <c r="AB1691" s="228" t="str">
        <f t="shared" si="22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 ca="1" si="222">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 ca="1" si="223">IF(AND(C1692="Smelter not listed",OR(LEN(D1692)=0,LEN(E1692)=0)),1,0)</f>
        <v>0</v>
      </c>
      <c r="AB1692" s="228" t="str">
        <f t="shared" ref="AB1692" si="224">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ref="S1693:S1724" ca="1" si="225">IF(B1693="","",IF(ISERROR(MATCH($E1693,CL,0)),"Unknown",INDIRECT("'C'!$A$"&amp;MATCH($E1693,CL,0)+1)))</f>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ref="X1693:X1724" ca="1" si="226">IF(AND(C1693="Smelter not listed",OR(LEN(D1693)=0,LEN(E1693)=0)),1,0)</f>
        <v>0</v>
      </c>
      <c r="AB1693" s="228" t="str">
        <f t="shared" ref="AB1693:AB1724" si="227">B1693&amp;C1693</f>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5"/>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26"/>
        <v>0</v>
      </c>
      <c r="AB1694" s="228" t="str">
        <f t="shared" si="227"/>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5"/>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26"/>
        <v>0</v>
      </c>
      <c r="AB1695" s="228" t="str">
        <f t="shared" si="227"/>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5"/>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26"/>
        <v>0</v>
      </c>
      <c r="AB1696" s="228" t="str">
        <f t="shared" si="227"/>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5"/>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26"/>
        <v>0</v>
      </c>
      <c r="AB1697" s="228" t="str">
        <f t="shared" si="227"/>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5"/>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26"/>
        <v>0</v>
      </c>
      <c r="AB1698" s="228" t="str">
        <f t="shared" si="227"/>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5"/>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26"/>
        <v>0</v>
      </c>
      <c r="AB1699" s="228" t="str">
        <f t="shared" si="227"/>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5"/>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26"/>
        <v>0</v>
      </c>
      <c r="AB1700" s="228" t="str">
        <f t="shared" si="227"/>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5"/>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26"/>
        <v>0</v>
      </c>
      <c r="AB1701" s="228" t="str">
        <f t="shared" si="227"/>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5"/>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26"/>
        <v>0</v>
      </c>
      <c r="AB1702" s="228" t="str">
        <f t="shared" si="227"/>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5"/>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26"/>
        <v>0</v>
      </c>
      <c r="AB1703" s="228" t="str">
        <f t="shared" si="227"/>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5"/>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26"/>
        <v>0</v>
      </c>
      <c r="AB1704" s="228" t="str">
        <f t="shared" si="227"/>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5"/>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26"/>
        <v>0</v>
      </c>
      <c r="AB1705" s="228" t="str">
        <f t="shared" si="227"/>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5"/>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26"/>
        <v>0</v>
      </c>
      <c r="AB1706" s="228" t="str">
        <f t="shared" si="22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5"/>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26"/>
        <v>0</v>
      </c>
      <c r="AB1707" s="228" t="str">
        <f t="shared" si="22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5"/>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26"/>
        <v>0</v>
      </c>
      <c r="AB1708" s="228" t="str">
        <f t="shared" si="22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5"/>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26"/>
        <v>0</v>
      </c>
      <c r="AB1709" s="228" t="str">
        <f t="shared" si="22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5"/>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26"/>
        <v>0</v>
      </c>
      <c r="AB1710" s="228" t="str">
        <f t="shared" si="22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5"/>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26"/>
        <v>0</v>
      </c>
      <c r="AB1711" s="228" t="str">
        <f t="shared" si="22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5"/>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26"/>
        <v>0</v>
      </c>
      <c r="AB1712" s="228" t="str">
        <f t="shared" si="22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5"/>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26"/>
        <v>0</v>
      </c>
      <c r="AB1713" s="228" t="str">
        <f t="shared" si="22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5"/>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26"/>
        <v>0</v>
      </c>
      <c r="AB1714" s="228" t="str">
        <f t="shared" si="22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5"/>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26"/>
        <v>0</v>
      </c>
      <c r="AB1715" s="228" t="str">
        <f t="shared" si="22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5"/>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26"/>
        <v>0</v>
      </c>
      <c r="AB1716" s="228" t="str">
        <f t="shared" si="22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5"/>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26"/>
        <v>0</v>
      </c>
      <c r="AB1717" s="228" t="str">
        <f t="shared" si="22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5"/>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26"/>
        <v>0</v>
      </c>
      <c r="AB1718" s="228" t="str">
        <f t="shared" si="22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5"/>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26"/>
        <v>0</v>
      </c>
      <c r="AB1719" s="228" t="str">
        <f t="shared" si="22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5"/>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26"/>
        <v>0</v>
      </c>
      <c r="AB1720" s="228" t="str">
        <f t="shared" si="22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5"/>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26"/>
        <v>0</v>
      </c>
      <c r="AB1721" s="228" t="str">
        <f t="shared" si="22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5"/>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26"/>
        <v>0</v>
      </c>
      <c r="AB1722" s="228" t="str">
        <f t="shared" si="22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25"/>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26"/>
        <v>0</v>
      </c>
      <c r="AB1723" s="228" t="str">
        <f t="shared" si="22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5"/>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26"/>
        <v>0</v>
      </c>
      <c r="AB1724" s="228" t="str">
        <f t="shared" si="22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ref="S1725:S1755" ca="1" si="228">IF(B1725="","",IF(ISERROR(MATCH($E1725,CL,0)),"Unknown",INDIRECT("'C'!$A$"&amp;MATCH($E1725,CL,0)+1)))</f>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ref="X1725:X1755" ca="1" si="229">IF(AND(C1725="Smelter not listed",OR(LEN(D1725)=0,LEN(E1725)=0)),1,0)</f>
        <v>0</v>
      </c>
      <c r="AB1725" s="228" t="str">
        <f t="shared" ref="AB1725:AB1755" si="230">B1725&amp;C1725</f>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8"/>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29"/>
        <v>0</v>
      </c>
      <c r="AB1726" s="228" t="str">
        <f t="shared" si="23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8"/>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29"/>
        <v>0</v>
      </c>
      <c r="AB1727" s="228" t="str">
        <f t="shared" si="23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8"/>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29"/>
        <v>0</v>
      </c>
      <c r="AB1728" s="228" t="str">
        <f t="shared" si="23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8"/>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29"/>
        <v>0</v>
      </c>
      <c r="AB1729" s="228" t="str">
        <f t="shared" si="23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8"/>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29"/>
        <v>0</v>
      </c>
      <c r="AB1730" s="228" t="str">
        <f t="shared" si="23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8"/>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29"/>
        <v>0</v>
      </c>
      <c r="AB1731" s="228" t="str">
        <f t="shared" si="23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8"/>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29"/>
        <v>0</v>
      </c>
      <c r="AB1732" s="228" t="str">
        <f t="shared" si="23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8"/>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29"/>
        <v>0</v>
      </c>
      <c r="AB1733" s="228" t="str">
        <f t="shared" si="23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8"/>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29"/>
        <v>0</v>
      </c>
      <c r="AB1734" s="228" t="str">
        <f t="shared" si="23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8"/>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29"/>
        <v>0</v>
      </c>
      <c r="AB1735" s="228" t="str">
        <f t="shared" si="23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8"/>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29"/>
        <v>0</v>
      </c>
      <c r="AB1736" s="228" t="str">
        <f t="shared" si="23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8"/>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29"/>
        <v>0</v>
      </c>
      <c r="AB1737" s="228" t="str">
        <f t="shared" si="23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8"/>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29"/>
        <v>0</v>
      </c>
      <c r="AB1738" s="228" t="str">
        <f t="shared" si="23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8"/>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29"/>
        <v>0</v>
      </c>
      <c r="AB1739" s="228" t="str">
        <f t="shared" si="23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8"/>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29"/>
        <v>0</v>
      </c>
      <c r="AB1740" s="228" t="str">
        <f t="shared" si="23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8"/>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29"/>
        <v>0</v>
      </c>
      <c r="AB1741" s="228" t="str">
        <f t="shared" si="23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8"/>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29"/>
        <v>0</v>
      </c>
      <c r="AB1742" s="228" t="str">
        <f t="shared" si="23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8"/>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29"/>
        <v>0</v>
      </c>
      <c r="AB1743" s="228" t="str">
        <f t="shared" si="23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8"/>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29"/>
        <v>0</v>
      </c>
      <c r="AB1744" s="228" t="str">
        <f t="shared" si="23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8"/>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29"/>
        <v>0</v>
      </c>
      <c r="AB1745" s="228" t="str">
        <f t="shared" si="23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8"/>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29"/>
        <v>0</v>
      </c>
      <c r="AB1746" s="228" t="str">
        <f t="shared" si="23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8"/>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29"/>
        <v>0</v>
      </c>
      <c r="AB1747" s="228" t="str">
        <f t="shared" si="23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8"/>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29"/>
        <v>0</v>
      </c>
      <c r="AB1748" s="228" t="str">
        <f t="shared" si="23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8"/>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29"/>
        <v>0</v>
      </c>
      <c r="AB1749" s="228" t="str">
        <f t="shared" si="23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8"/>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29"/>
        <v>0</v>
      </c>
      <c r="AB1750" s="228" t="str">
        <f t="shared" si="23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28"/>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29"/>
        <v>0</v>
      </c>
      <c r="AB1751" s="228" t="str">
        <f t="shared" si="23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28"/>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29"/>
        <v>0</v>
      </c>
      <c r="AB1752" s="228" t="str">
        <f t="shared" si="23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28"/>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29"/>
        <v>0</v>
      </c>
      <c r="AB1753" s="228" t="str">
        <f t="shared" si="23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28"/>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29"/>
        <v>0</v>
      </c>
      <c r="AB1754" s="228" t="str">
        <f t="shared" si="23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28"/>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29"/>
        <v>0</v>
      </c>
      <c r="AB1755" s="228" t="str">
        <f t="shared" si="23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 ca="1" si="231">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 ca="1" si="232">IF(AND(C1756="Smelter not listed",OR(LEN(D1756)=0,LEN(E1756)=0)),1,0)</f>
        <v>0</v>
      </c>
      <c r="AB1756" s="228" t="str">
        <f t="shared" ref="AB1756" si="233">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ref="S1757:S1788" ca="1" si="234">IF(B1757="","",IF(ISERROR(MATCH($E1757,CL,0)),"Unknown",INDIRECT("'C'!$A$"&amp;MATCH($E1757,CL,0)+1)))</f>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ref="X1757:X1788" ca="1" si="235">IF(AND(C1757="Smelter not listed",OR(LEN(D1757)=0,LEN(E1757)=0)),1,0)</f>
        <v>0</v>
      </c>
      <c r="AB1757" s="228" t="str">
        <f t="shared" ref="AB1757:AB1788" si="236">B1757&amp;C1757</f>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4"/>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35"/>
        <v>0</v>
      </c>
      <c r="AB1758" s="228" t="str">
        <f t="shared" si="236"/>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4"/>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35"/>
        <v>0</v>
      </c>
      <c r="AB1759" s="228" t="str">
        <f t="shared" si="236"/>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4"/>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35"/>
        <v>0</v>
      </c>
      <c r="AB1760" s="228" t="str">
        <f t="shared" si="236"/>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4"/>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35"/>
        <v>0</v>
      </c>
      <c r="AB1761" s="228" t="str">
        <f t="shared" si="236"/>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4"/>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35"/>
        <v>0</v>
      </c>
      <c r="AB1762" s="228" t="str">
        <f t="shared" si="236"/>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4"/>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35"/>
        <v>0</v>
      </c>
      <c r="AB1763" s="228" t="str">
        <f t="shared" si="236"/>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4"/>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35"/>
        <v>0</v>
      </c>
      <c r="AB1764" s="228" t="str">
        <f t="shared" si="236"/>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4"/>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35"/>
        <v>0</v>
      </c>
      <c r="AB1765" s="228" t="str">
        <f t="shared" si="236"/>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4"/>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35"/>
        <v>0</v>
      </c>
      <c r="AB1766" s="228" t="str">
        <f t="shared" si="236"/>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4"/>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35"/>
        <v>0</v>
      </c>
      <c r="AB1767" s="228" t="str">
        <f t="shared" si="236"/>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4"/>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35"/>
        <v>0</v>
      </c>
      <c r="AB1768" s="228" t="str">
        <f t="shared" si="236"/>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4"/>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35"/>
        <v>0</v>
      </c>
      <c r="AB1769" s="228" t="str">
        <f t="shared" si="236"/>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4"/>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35"/>
        <v>0</v>
      </c>
      <c r="AB1770" s="228" t="str">
        <f t="shared" si="23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4"/>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35"/>
        <v>0</v>
      </c>
      <c r="AB1771" s="228" t="str">
        <f t="shared" si="23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4"/>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35"/>
        <v>0</v>
      </c>
      <c r="AB1772" s="228" t="str">
        <f t="shared" si="23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4"/>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35"/>
        <v>0</v>
      </c>
      <c r="AB1773" s="228" t="str">
        <f t="shared" si="23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4"/>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35"/>
        <v>0</v>
      </c>
      <c r="AB1774" s="228" t="str">
        <f t="shared" si="23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4"/>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35"/>
        <v>0</v>
      </c>
      <c r="AB1775" s="228" t="str">
        <f t="shared" si="23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4"/>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35"/>
        <v>0</v>
      </c>
      <c r="AB1776" s="228" t="str">
        <f t="shared" si="23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4"/>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35"/>
        <v>0</v>
      </c>
      <c r="AB1777" s="228" t="str">
        <f t="shared" si="23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4"/>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35"/>
        <v>0</v>
      </c>
      <c r="AB1778" s="228" t="str">
        <f t="shared" si="23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4"/>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35"/>
        <v>0</v>
      </c>
      <c r="AB1779" s="228" t="str">
        <f t="shared" si="23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4"/>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35"/>
        <v>0</v>
      </c>
      <c r="AB1780" s="228" t="str">
        <f t="shared" si="23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4"/>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35"/>
        <v>0</v>
      </c>
      <c r="AB1781" s="228" t="str">
        <f t="shared" si="23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4"/>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35"/>
        <v>0</v>
      </c>
      <c r="AB1782" s="228" t="str">
        <f t="shared" si="23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4"/>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35"/>
        <v>0</v>
      </c>
      <c r="AB1783" s="228" t="str">
        <f t="shared" si="23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4"/>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35"/>
        <v>0</v>
      </c>
      <c r="AB1784" s="228" t="str">
        <f t="shared" si="23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4"/>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35"/>
        <v>0</v>
      </c>
      <c r="AB1785" s="228" t="str">
        <f t="shared" si="23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4"/>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35"/>
        <v>0</v>
      </c>
      <c r="AB1786" s="228" t="str">
        <f t="shared" si="23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4"/>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35"/>
        <v>0</v>
      </c>
      <c r="AB1787" s="228" t="str">
        <f t="shared" si="23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4"/>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35"/>
        <v>0</v>
      </c>
      <c r="AB1788" s="228" t="str">
        <f t="shared" si="23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ref="S1789:S1819" ca="1" si="237">IF(B1789="","",IF(ISERROR(MATCH($E1789,CL,0)),"Unknown",INDIRECT("'C'!$A$"&amp;MATCH($E1789,CL,0)+1)))</f>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ref="X1789:X1819" ca="1" si="238">IF(AND(C1789="Smelter not listed",OR(LEN(D1789)=0,LEN(E1789)=0)),1,0)</f>
        <v>0</v>
      </c>
      <c r="AB1789" s="228" t="str">
        <f t="shared" ref="AB1789:AB1819" si="239">B1789&amp;C1789</f>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7"/>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38"/>
        <v>0</v>
      </c>
      <c r="AB1790" s="228" t="str">
        <f t="shared" si="23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7"/>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38"/>
        <v>0</v>
      </c>
      <c r="AB1791" s="228" t="str">
        <f t="shared" si="23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7"/>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38"/>
        <v>0</v>
      </c>
      <c r="AB1792" s="228" t="str">
        <f t="shared" si="23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7"/>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38"/>
        <v>0</v>
      </c>
      <c r="AB1793" s="228" t="str">
        <f t="shared" si="23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7"/>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38"/>
        <v>0</v>
      </c>
      <c r="AB1794" s="228" t="str">
        <f t="shared" si="23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7"/>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38"/>
        <v>0</v>
      </c>
      <c r="AB1795" s="228" t="str">
        <f t="shared" si="23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7"/>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38"/>
        <v>0</v>
      </c>
      <c r="AB1796" s="228" t="str">
        <f t="shared" si="23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7"/>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38"/>
        <v>0</v>
      </c>
      <c r="AB1797" s="228" t="str">
        <f t="shared" si="23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7"/>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38"/>
        <v>0</v>
      </c>
      <c r="AB1798" s="228" t="str">
        <f t="shared" si="23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7"/>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38"/>
        <v>0</v>
      </c>
      <c r="AB1799" s="228" t="str">
        <f t="shared" si="23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7"/>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38"/>
        <v>0</v>
      </c>
      <c r="AB1800" s="228" t="str">
        <f t="shared" si="23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7"/>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38"/>
        <v>0</v>
      </c>
      <c r="AB1801" s="228" t="str">
        <f t="shared" si="23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7"/>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38"/>
        <v>0</v>
      </c>
      <c r="AB1802" s="228" t="str">
        <f t="shared" si="23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7"/>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38"/>
        <v>0</v>
      </c>
      <c r="AB1803" s="228" t="str">
        <f t="shared" si="23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7"/>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38"/>
        <v>0</v>
      </c>
      <c r="AB1804" s="228" t="str">
        <f t="shared" si="23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7"/>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38"/>
        <v>0</v>
      </c>
      <c r="AB1805" s="228" t="str">
        <f t="shared" si="23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7"/>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38"/>
        <v>0</v>
      </c>
      <c r="AB1806" s="228" t="str">
        <f t="shared" si="23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7"/>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38"/>
        <v>0</v>
      </c>
      <c r="AB1807" s="228" t="str">
        <f t="shared" si="23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7"/>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38"/>
        <v>0</v>
      </c>
      <c r="AB1808" s="228" t="str">
        <f t="shared" si="23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7"/>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38"/>
        <v>0</v>
      </c>
      <c r="AB1809" s="228" t="str">
        <f t="shared" si="23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7"/>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38"/>
        <v>0</v>
      </c>
      <c r="AB1810" s="228" t="str">
        <f t="shared" si="23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7"/>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38"/>
        <v>0</v>
      </c>
      <c r="AB1811" s="228" t="str">
        <f t="shared" si="23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7"/>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38"/>
        <v>0</v>
      </c>
      <c r="AB1812" s="228" t="str">
        <f t="shared" si="23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7"/>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38"/>
        <v>0</v>
      </c>
      <c r="AB1813" s="228" t="str">
        <f t="shared" si="23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7"/>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38"/>
        <v>0</v>
      </c>
      <c r="AB1814" s="228" t="str">
        <f t="shared" si="23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37"/>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38"/>
        <v>0</v>
      </c>
      <c r="AB1815" s="228" t="str">
        <f t="shared" si="23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37"/>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38"/>
        <v>0</v>
      </c>
      <c r="AB1816" s="228" t="str">
        <f t="shared" si="23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37"/>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38"/>
        <v>0</v>
      </c>
      <c r="AB1817" s="228" t="str">
        <f t="shared" si="23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37"/>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38"/>
        <v>0</v>
      </c>
      <c r="AB1818" s="228" t="str">
        <f t="shared" si="23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37"/>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38"/>
        <v>0</v>
      </c>
      <c r="AB1819" s="228" t="str">
        <f t="shared" si="23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 ca="1" si="240">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 ca="1" si="241">IF(AND(C1820="Smelter not listed",OR(LEN(D1820)=0,LEN(E1820)=0)),1,0)</f>
        <v>0</v>
      </c>
      <c r="AB1820" s="228" t="str">
        <f t="shared" ref="AB1820" si="242">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ref="S1821:S1852" ca="1" si="243">IF(B1821="","",IF(ISERROR(MATCH($E1821,CL,0)),"Unknown",INDIRECT("'C'!$A$"&amp;MATCH($E1821,CL,0)+1)))</f>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ref="X1821:X1852" ca="1" si="244">IF(AND(C1821="Smelter not listed",OR(LEN(D1821)=0,LEN(E1821)=0)),1,0)</f>
        <v>0</v>
      </c>
      <c r="AB1821" s="228" t="str">
        <f t="shared" ref="AB1821:AB1852" si="245">B1821&amp;C1821</f>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3"/>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44"/>
        <v>0</v>
      </c>
      <c r="AB1822" s="228" t="str">
        <f t="shared" si="245"/>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3"/>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44"/>
        <v>0</v>
      </c>
      <c r="AB1823" s="228" t="str">
        <f t="shared" si="245"/>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3"/>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44"/>
        <v>0</v>
      </c>
      <c r="AB1824" s="228" t="str">
        <f t="shared" si="245"/>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3"/>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44"/>
        <v>0</v>
      </c>
      <c r="AB1825" s="228" t="str">
        <f t="shared" si="245"/>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3"/>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44"/>
        <v>0</v>
      </c>
      <c r="AB1826" s="228" t="str">
        <f t="shared" si="245"/>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3"/>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44"/>
        <v>0</v>
      </c>
      <c r="AB1827" s="228" t="str">
        <f t="shared" si="245"/>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3"/>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44"/>
        <v>0</v>
      </c>
      <c r="AB1828" s="228" t="str">
        <f t="shared" si="245"/>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3"/>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44"/>
        <v>0</v>
      </c>
      <c r="AB1829" s="228" t="str">
        <f t="shared" si="245"/>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3"/>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44"/>
        <v>0</v>
      </c>
      <c r="AB1830" s="228" t="str">
        <f t="shared" si="245"/>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3"/>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44"/>
        <v>0</v>
      </c>
      <c r="AB1831" s="228" t="str">
        <f t="shared" si="245"/>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3"/>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44"/>
        <v>0</v>
      </c>
      <c r="AB1832" s="228" t="str">
        <f t="shared" si="245"/>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3"/>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44"/>
        <v>0</v>
      </c>
      <c r="AB1833" s="228" t="str">
        <f t="shared" si="245"/>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3"/>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44"/>
        <v>0</v>
      </c>
      <c r="AB1834" s="228" t="str">
        <f t="shared" si="24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3"/>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44"/>
        <v>0</v>
      </c>
      <c r="AB1835" s="228" t="str">
        <f t="shared" si="24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3"/>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44"/>
        <v>0</v>
      </c>
      <c r="AB1836" s="228" t="str">
        <f t="shared" si="24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3"/>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44"/>
        <v>0</v>
      </c>
      <c r="AB1837" s="228" t="str">
        <f t="shared" si="24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3"/>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44"/>
        <v>0</v>
      </c>
      <c r="AB1838" s="228" t="str">
        <f t="shared" si="24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3"/>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44"/>
        <v>0</v>
      </c>
      <c r="AB1839" s="228" t="str">
        <f t="shared" si="24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3"/>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44"/>
        <v>0</v>
      </c>
      <c r="AB1840" s="228" t="str">
        <f t="shared" si="24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3"/>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44"/>
        <v>0</v>
      </c>
      <c r="AB1841" s="228" t="str">
        <f t="shared" si="24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3"/>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44"/>
        <v>0</v>
      </c>
      <c r="AB1842" s="228" t="str">
        <f t="shared" si="24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3"/>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44"/>
        <v>0</v>
      </c>
      <c r="AB1843" s="228" t="str">
        <f t="shared" si="24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3"/>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44"/>
        <v>0</v>
      </c>
      <c r="AB1844" s="228" t="str">
        <f t="shared" si="24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3"/>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44"/>
        <v>0</v>
      </c>
      <c r="AB1845" s="228" t="str">
        <f t="shared" si="24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3"/>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44"/>
        <v>0</v>
      </c>
      <c r="AB1846" s="228" t="str">
        <f t="shared" si="24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3"/>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44"/>
        <v>0</v>
      </c>
      <c r="AB1847" s="228" t="str">
        <f t="shared" si="24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3"/>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44"/>
        <v>0</v>
      </c>
      <c r="AB1848" s="228" t="str">
        <f t="shared" si="24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3"/>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44"/>
        <v>0</v>
      </c>
      <c r="AB1849" s="228" t="str">
        <f t="shared" si="24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3"/>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44"/>
        <v>0</v>
      </c>
      <c r="AB1850" s="228" t="str">
        <f t="shared" si="24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3"/>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44"/>
        <v>0</v>
      </c>
      <c r="AB1851" s="228" t="str">
        <f t="shared" si="24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3"/>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44"/>
        <v>0</v>
      </c>
      <c r="AB1852" s="228" t="str">
        <f t="shared" si="24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ref="S1853:S1883" ca="1" si="246">IF(B1853="","",IF(ISERROR(MATCH($E1853,CL,0)),"Unknown",INDIRECT("'C'!$A$"&amp;MATCH($E1853,CL,0)+1)))</f>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ref="X1853:X1883" ca="1" si="247">IF(AND(C1853="Smelter not listed",OR(LEN(D1853)=0,LEN(E1853)=0)),1,0)</f>
        <v>0</v>
      </c>
      <c r="AB1853" s="228" t="str">
        <f t="shared" ref="AB1853:AB1883" si="248">B1853&amp;C1853</f>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6"/>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47"/>
        <v>0</v>
      </c>
      <c r="AB1854" s="228" t="str">
        <f t="shared" si="24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6"/>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47"/>
        <v>0</v>
      </c>
      <c r="AB1855" s="228" t="str">
        <f t="shared" si="24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6"/>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47"/>
        <v>0</v>
      </c>
      <c r="AB1856" s="228" t="str">
        <f t="shared" si="24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6"/>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47"/>
        <v>0</v>
      </c>
      <c r="AB1857" s="228" t="str">
        <f t="shared" si="24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6"/>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47"/>
        <v>0</v>
      </c>
      <c r="AB1858" s="228" t="str">
        <f t="shared" si="24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6"/>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47"/>
        <v>0</v>
      </c>
      <c r="AB1859" s="228" t="str">
        <f t="shared" si="24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6"/>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47"/>
        <v>0</v>
      </c>
      <c r="AB1860" s="228" t="str">
        <f t="shared" si="24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6"/>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47"/>
        <v>0</v>
      </c>
      <c r="AB1861" s="228" t="str">
        <f t="shared" si="24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6"/>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47"/>
        <v>0</v>
      </c>
      <c r="AB1862" s="228" t="str">
        <f t="shared" si="24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6"/>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47"/>
        <v>0</v>
      </c>
      <c r="AB1863" s="228" t="str">
        <f t="shared" si="24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6"/>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47"/>
        <v>0</v>
      </c>
      <c r="AB1864" s="228" t="str">
        <f t="shared" si="24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6"/>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47"/>
        <v>0</v>
      </c>
      <c r="AB1865" s="228" t="str">
        <f t="shared" si="24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6"/>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47"/>
        <v>0</v>
      </c>
      <c r="AB1866" s="228" t="str">
        <f t="shared" si="24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6"/>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47"/>
        <v>0</v>
      </c>
      <c r="AB1867" s="228" t="str">
        <f t="shared" si="24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6"/>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47"/>
        <v>0</v>
      </c>
      <c r="AB1868" s="228" t="str">
        <f t="shared" si="24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6"/>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47"/>
        <v>0</v>
      </c>
      <c r="AB1869" s="228" t="str">
        <f t="shared" si="24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6"/>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47"/>
        <v>0</v>
      </c>
      <c r="AB1870" s="228" t="str">
        <f t="shared" si="24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6"/>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47"/>
        <v>0</v>
      </c>
      <c r="AB1871" s="228" t="str">
        <f t="shared" si="24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6"/>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47"/>
        <v>0</v>
      </c>
      <c r="AB1872" s="228" t="str">
        <f t="shared" si="24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6"/>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47"/>
        <v>0</v>
      </c>
      <c r="AB1873" s="228" t="str">
        <f t="shared" si="24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6"/>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47"/>
        <v>0</v>
      </c>
      <c r="AB1874" s="228" t="str">
        <f t="shared" si="24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6"/>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47"/>
        <v>0</v>
      </c>
      <c r="AB1875" s="228" t="str">
        <f t="shared" si="24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6"/>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47"/>
        <v>0</v>
      </c>
      <c r="AB1876" s="228" t="str">
        <f t="shared" si="24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6"/>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47"/>
        <v>0</v>
      </c>
      <c r="AB1877" s="228" t="str">
        <f t="shared" si="24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6"/>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47"/>
        <v>0</v>
      </c>
      <c r="AB1878" s="228" t="str">
        <f t="shared" si="24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6"/>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47"/>
        <v>0</v>
      </c>
      <c r="AB1879" s="228" t="str">
        <f t="shared" si="24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6"/>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47"/>
        <v>0</v>
      </c>
      <c r="AB1880" s="228" t="str">
        <f t="shared" si="24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6"/>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47"/>
        <v>0</v>
      </c>
      <c r="AB1881" s="228" t="str">
        <f t="shared" si="24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6"/>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47"/>
        <v>0</v>
      </c>
      <c r="AB1882" s="228" t="str">
        <f t="shared" si="24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6"/>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47"/>
        <v>0</v>
      </c>
      <c r="AB1883" s="228" t="str">
        <f t="shared" si="24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 ca="1" si="249">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 ca="1" si="250">IF(AND(C1884="Smelter not listed",OR(LEN(D1884)=0,LEN(E1884)=0)),1,0)</f>
        <v>0</v>
      </c>
      <c r="AB1884" s="228" t="str">
        <f t="shared" ref="AB1884" si="251">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ref="S1885:S1916" ca="1" si="252">IF(B1885="","",IF(ISERROR(MATCH($E1885,CL,0)),"Unknown",INDIRECT("'C'!$A$"&amp;MATCH($E1885,CL,0)+1)))</f>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ref="X1885:X1916" ca="1" si="253">IF(AND(C1885="Smelter not listed",OR(LEN(D1885)=0,LEN(E1885)=0)),1,0)</f>
        <v>0</v>
      </c>
      <c r="AB1885" s="228" t="str">
        <f t="shared" ref="AB1885:AB1916" si="254">B1885&amp;C1885</f>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2"/>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53"/>
        <v>0</v>
      </c>
      <c r="AB1886" s="228" t="str">
        <f t="shared" si="254"/>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2"/>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53"/>
        <v>0</v>
      </c>
      <c r="AB1887" s="228" t="str">
        <f t="shared" si="254"/>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2"/>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53"/>
        <v>0</v>
      </c>
      <c r="AB1888" s="228" t="str">
        <f t="shared" si="254"/>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2"/>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53"/>
        <v>0</v>
      </c>
      <c r="AB1889" s="228" t="str">
        <f t="shared" si="254"/>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2"/>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53"/>
        <v>0</v>
      </c>
      <c r="AB1890" s="228" t="str">
        <f t="shared" si="254"/>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2"/>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53"/>
        <v>0</v>
      </c>
      <c r="AB1891" s="228" t="str">
        <f t="shared" si="254"/>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2"/>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53"/>
        <v>0</v>
      </c>
      <c r="AB1892" s="228" t="str">
        <f t="shared" si="254"/>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2"/>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53"/>
        <v>0</v>
      </c>
      <c r="AB1893" s="228" t="str">
        <f t="shared" si="254"/>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2"/>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53"/>
        <v>0</v>
      </c>
      <c r="AB1894" s="228" t="str">
        <f t="shared" si="254"/>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2"/>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53"/>
        <v>0</v>
      </c>
      <c r="AB1895" s="228" t="str">
        <f t="shared" si="254"/>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2"/>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53"/>
        <v>0</v>
      </c>
      <c r="AB1896" s="228" t="str">
        <f t="shared" si="254"/>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2"/>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53"/>
        <v>0</v>
      </c>
      <c r="AB1897" s="228" t="str">
        <f t="shared" si="254"/>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2"/>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53"/>
        <v>0</v>
      </c>
      <c r="AB1898" s="228" t="str">
        <f t="shared" si="25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2"/>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53"/>
        <v>0</v>
      </c>
      <c r="AB1899" s="228" t="str">
        <f t="shared" si="25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2"/>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53"/>
        <v>0</v>
      </c>
      <c r="AB1900" s="228" t="str">
        <f t="shared" si="25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2"/>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53"/>
        <v>0</v>
      </c>
      <c r="AB1901" s="228" t="str">
        <f t="shared" si="25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2"/>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53"/>
        <v>0</v>
      </c>
      <c r="AB1902" s="228" t="str">
        <f t="shared" si="25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2"/>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53"/>
        <v>0</v>
      </c>
      <c r="AB1903" s="228" t="str">
        <f t="shared" si="25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2"/>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53"/>
        <v>0</v>
      </c>
      <c r="AB1904" s="228" t="str">
        <f t="shared" si="25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2"/>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53"/>
        <v>0</v>
      </c>
      <c r="AB1905" s="228" t="str">
        <f t="shared" si="25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2"/>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53"/>
        <v>0</v>
      </c>
      <c r="AB1906" s="228" t="str">
        <f t="shared" si="25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2"/>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53"/>
        <v>0</v>
      </c>
      <c r="AB1907" s="228" t="str">
        <f t="shared" si="25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2"/>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53"/>
        <v>0</v>
      </c>
      <c r="AB1908" s="228" t="str">
        <f t="shared" si="25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2"/>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53"/>
        <v>0</v>
      </c>
      <c r="AB1909" s="228" t="str">
        <f t="shared" si="25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2"/>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53"/>
        <v>0</v>
      </c>
      <c r="AB1910" s="228" t="str">
        <f t="shared" si="25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2"/>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53"/>
        <v>0</v>
      </c>
      <c r="AB1911" s="228" t="str">
        <f t="shared" si="25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2"/>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53"/>
        <v>0</v>
      </c>
      <c r="AB1912" s="228" t="str">
        <f t="shared" si="25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2"/>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53"/>
        <v>0</v>
      </c>
      <c r="AB1913" s="228" t="str">
        <f t="shared" si="25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2"/>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53"/>
        <v>0</v>
      </c>
      <c r="AB1914" s="228" t="str">
        <f t="shared" si="25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2"/>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53"/>
        <v>0</v>
      </c>
      <c r="AB1915" s="228" t="str">
        <f t="shared" si="25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2"/>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53"/>
        <v>0</v>
      </c>
      <c r="AB1916" s="228" t="str">
        <f t="shared" si="25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ref="S1917:S1947" ca="1" si="255">IF(B1917="","",IF(ISERROR(MATCH($E1917,CL,0)),"Unknown",INDIRECT("'C'!$A$"&amp;MATCH($E1917,CL,0)+1)))</f>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ref="X1917:X1947" ca="1" si="256">IF(AND(C1917="Smelter not listed",OR(LEN(D1917)=0,LEN(E1917)=0)),1,0)</f>
        <v>0</v>
      </c>
      <c r="AB1917" s="228" t="str">
        <f t="shared" ref="AB1917:AB1947" si="257">B1917&amp;C1917</f>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5"/>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56"/>
        <v>0</v>
      </c>
      <c r="AB1918" s="228" t="str">
        <f t="shared" si="25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5"/>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56"/>
        <v>0</v>
      </c>
      <c r="AB1919" s="228" t="str">
        <f t="shared" si="25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5"/>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56"/>
        <v>0</v>
      </c>
      <c r="AB1920" s="228" t="str">
        <f t="shared" si="25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5"/>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56"/>
        <v>0</v>
      </c>
      <c r="AB1921" s="228" t="str">
        <f t="shared" si="25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5"/>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56"/>
        <v>0</v>
      </c>
      <c r="AB1922" s="228" t="str">
        <f t="shared" si="25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5"/>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56"/>
        <v>0</v>
      </c>
      <c r="AB1923" s="228" t="str">
        <f t="shared" si="25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5"/>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56"/>
        <v>0</v>
      </c>
      <c r="AB1924" s="228" t="str">
        <f t="shared" si="25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5"/>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56"/>
        <v>0</v>
      </c>
      <c r="AB1925" s="228" t="str">
        <f t="shared" si="25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5"/>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56"/>
        <v>0</v>
      </c>
      <c r="AB1926" s="228" t="str">
        <f t="shared" si="25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5"/>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56"/>
        <v>0</v>
      </c>
      <c r="AB1927" s="228" t="str">
        <f t="shared" si="25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5"/>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56"/>
        <v>0</v>
      </c>
      <c r="AB1928" s="228" t="str">
        <f t="shared" si="25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5"/>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56"/>
        <v>0</v>
      </c>
      <c r="AB1929" s="228" t="str">
        <f t="shared" si="25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5"/>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56"/>
        <v>0</v>
      </c>
      <c r="AB1930" s="228" t="str">
        <f t="shared" si="25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5"/>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56"/>
        <v>0</v>
      </c>
      <c r="AB1931" s="228" t="str">
        <f t="shared" si="25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5"/>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56"/>
        <v>0</v>
      </c>
      <c r="AB1932" s="228" t="str">
        <f t="shared" si="25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5"/>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56"/>
        <v>0</v>
      </c>
      <c r="AB1933" s="228" t="str">
        <f t="shared" si="25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5"/>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56"/>
        <v>0</v>
      </c>
      <c r="AB1934" s="228" t="str">
        <f t="shared" si="25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5"/>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56"/>
        <v>0</v>
      </c>
      <c r="AB1935" s="228" t="str">
        <f t="shared" si="25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5"/>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56"/>
        <v>0</v>
      </c>
      <c r="AB1936" s="228" t="str">
        <f t="shared" si="25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5"/>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56"/>
        <v>0</v>
      </c>
      <c r="AB1937" s="228" t="str">
        <f t="shared" si="25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5"/>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56"/>
        <v>0</v>
      </c>
      <c r="AB1938" s="228" t="str">
        <f t="shared" si="25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5"/>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56"/>
        <v>0</v>
      </c>
      <c r="AB1939" s="228" t="str">
        <f t="shared" si="25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5"/>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56"/>
        <v>0</v>
      </c>
      <c r="AB1940" s="228" t="str">
        <f t="shared" si="25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5"/>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56"/>
        <v>0</v>
      </c>
      <c r="AB1941" s="228" t="str">
        <f t="shared" si="25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5"/>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56"/>
        <v>0</v>
      </c>
      <c r="AB1942" s="228" t="str">
        <f t="shared" si="25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5"/>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56"/>
        <v>0</v>
      </c>
      <c r="AB1943" s="228" t="str">
        <f t="shared" si="25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5"/>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56"/>
        <v>0</v>
      </c>
      <c r="AB1944" s="228" t="str">
        <f t="shared" si="25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5"/>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56"/>
        <v>0</v>
      </c>
      <c r="AB1945" s="228" t="str">
        <f t="shared" si="25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5"/>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56"/>
        <v>0</v>
      </c>
      <c r="AB1946" s="228" t="str">
        <f t="shared" si="25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5"/>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56"/>
        <v>0</v>
      </c>
      <c r="AB1947" s="228" t="str">
        <f t="shared" si="25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 ca="1" si="258">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 ca="1" si="259">IF(AND(C1948="Smelter not listed",OR(LEN(D1948)=0,LEN(E1948)=0)),1,0)</f>
        <v>0</v>
      </c>
      <c r="AB1948" s="228" t="str">
        <f t="shared" ref="AB1948" si="260">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ref="S1949:S1980" ca="1" si="261">IF(B1949="","",IF(ISERROR(MATCH($E1949,CL,0)),"Unknown",INDIRECT("'C'!$A$"&amp;MATCH($E1949,CL,0)+1)))</f>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ref="X1949:X1980" ca="1" si="262">IF(AND(C1949="Smelter not listed",OR(LEN(D1949)=0,LEN(E1949)=0)),1,0)</f>
        <v>0</v>
      </c>
      <c r="AB1949" s="228" t="str">
        <f t="shared" ref="AB1949:AB1980" si="263">B1949&amp;C1949</f>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1"/>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62"/>
        <v>0</v>
      </c>
      <c r="AB1950" s="228" t="str">
        <f t="shared" si="263"/>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1"/>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62"/>
        <v>0</v>
      </c>
      <c r="AB1951" s="228" t="str">
        <f t="shared" si="263"/>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1"/>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62"/>
        <v>0</v>
      </c>
      <c r="AB1952" s="228" t="str">
        <f t="shared" si="263"/>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1"/>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62"/>
        <v>0</v>
      </c>
      <c r="AB1953" s="228" t="str">
        <f t="shared" si="263"/>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1"/>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62"/>
        <v>0</v>
      </c>
      <c r="AB1954" s="228" t="str">
        <f t="shared" si="263"/>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1"/>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62"/>
        <v>0</v>
      </c>
      <c r="AB1955" s="228" t="str">
        <f t="shared" si="263"/>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1"/>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62"/>
        <v>0</v>
      </c>
      <c r="AB1956" s="228" t="str">
        <f t="shared" si="263"/>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1"/>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62"/>
        <v>0</v>
      </c>
      <c r="AB1957" s="228" t="str">
        <f t="shared" si="263"/>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1"/>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62"/>
        <v>0</v>
      </c>
      <c r="AB1958" s="228" t="str">
        <f t="shared" si="263"/>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1"/>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62"/>
        <v>0</v>
      </c>
      <c r="AB1959" s="228" t="str">
        <f t="shared" si="263"/>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1"/>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62"/>
        <v>0</v>
      </c>
      <c r="AB1960" s="228" t="str">
        <f t="shared" si="263"/>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1"/>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62"/>
        <v>0</v>
      </c>
      <c r="AB1961" s="228" t="str">
        <f t="shared" si="263"/>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1"/>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62"/>
        <v>0</v>
      </c>
      <c r="AB1962" s="228" t="str">
        <f t="shared" si="26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1"/>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62"/>
        <v>0</v>
      </c>
      <c r="AB1963" s="228" t="str">
        <f t="shared" si="26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1"/>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62"/>
        <v>0</v>
      </c>
      <c r="AB1964" s="228" t="str">
        <f t="shared" si="26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1"/>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62"/>
        <v>0</v>
      </c>
      <c r="AB1965" s="228" t="str">
        <f t="shared" si="26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1"/>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62"/>
        <v>0</v>
      </c>
      <c r="AB1966" s="228" t="str">
        <f t="shared" si="26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1"/>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62"/>
        <v>0</v>
      </c>
      <c r="AB1967" s="228" t="str">
        <f t="shared" si="26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1"/>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62"/>
        <v>0</v>
      </c>
      <c r="AB1968" s="228" t="str">
        <f t="shared" si="26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1"/>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62"/>
        <v>0</v>
      </c>
      <c r="AB1969" s="228" t="str">
        <f t="shared" si="26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1"/>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62"/>
        <v>0</v>
      </c>
      <c r="AB1970" s="228" t="str">
        <f t="shared" si="26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1"/>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62"/>
        <v>0</v>
      </c>
      <c r="AB1971" s="228" t="str">
        <f t="shared" si="26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1"/>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62"/>
        <v>0</v>
      </c>
      <c r="AB1972" s="228" t="str">
        <f t="shared" si="26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1"/>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62"/>
        <v>0</v>
      </c>
      <c r="AB1973" s="228" t="str">
        <f t="shared" si="26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1"/>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62"/>
        <v>0</v>
      </c>
      <c r="AB1974" s="228" t="str">
        <f t="shared" si="26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1"/>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62"/>
        <v>0</v>
      </c>
      <c r="AB1975" s="228" t="str">
        <f t="shared" si="26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1"/>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62"/>
        <v>0</v>
      </c>
      <c r="AB1976" s="228" t="str">
        <f t="shared" si="26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1"/>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62"/>
        <v>0</v>
      </c>
      <c r="AB1977" s="228" t="str">
        <f t="shared" si="26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1"/>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62"/>
        <v>0</v>
      </c>
      <c r="AB1978" s="228" t="str">
        <f t="shared" si="26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1"/>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62"/>
        <v>0</v>
      </c>
      <c r="AB1979" s="228" t="str">
        <f t="shared" si="26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1"/>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62"/>
        <v>0</v>
      </c>
      <c r="AB1980" s="228" t="str">
        <f t="shared" si="26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ref="S1981:S2011" ca="1" si="264">IF(B1981="","",IF(ISERROR(MATCH($E1981,CL,0)),"Unknown",INDIRECT("'C'!$A$"&amp;MATCH($E1981,CL,0)+1)))</f>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ref="X1981:X2011" ca="1" si="265">IF(AND(C1981="Smelter not listed",OR(LEN(D1981)=0,LEN(E1981)=0)),1,0)</f>
        <v>0</v>
      </c>
      <c r="AB1981" s="228" t="str">
        <f t="shared" ref="AB1981:AB2011" si="266">B1981&amp;C1981</f>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4"/>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65"/>
        <v>0</v>
      </c>
      <c r="AB1982" s="228" t="str">
        <f t="shared" si="26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4"/>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65"/>
        <v>0</v>
      </c>
      <c r="AB1983" s="228" t="str">
        <f t="shared" si="26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4"/>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65"/>
        <v>0</v>
      </c>
      <c r="AB1984" s="228" t="str">
        <f t="shared" si="26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4"/>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65"/>
        <v>0</v>
      </c>
      <c r="AB1985" s="228" t="str">
        <f t="shared" si="26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4"/>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65"/>
        <v>0</v>
      </c>
      <c r="AB1986" s="228" t="str">
        <f t="shared" si="26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4"/>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65"/>
        <v>0</v>
      </c>
      <c r="AB1987" s="228" t="str">
        <f t="shared" si="26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4"/>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65"/>
        <v>0</v>
      </c>
      <c r="AB1988" s="228" t="str">
        <f t="shared" si="26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4"/>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65"/>
        <v>0</v>
      </c>
      <c r="AB1989" s="228" t="str">
        <f t="shared" si="26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4"/>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65"/>
        <v>0</v>
      </c>
      <c r="AB1990" s="228" t="str">
        <f t="shared" si="26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4"/>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65"/>
        <v>0</v>
      </c>
      <c r="AB1991" s="228" t="str">
        <f t="shared" si="26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4"/>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65"/>
        <v>0</v>
      </c>
      <c r="AB1992" s="228" t="str">
        <f t="shared" si="26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4"/>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65"/>
        <v>0</v>
      </c>
      <c r="AB1993" s="228" t="str">
        <f t="shared" si="26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4"/>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65"/>
        <v>0</v>
      </c>
      <c r="AB1994" s="228" t="str">
        <f t="shared" si="26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4"/>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65"/>
        <v>0</v>
      </c>
      <c r="AB1995" s="228" t="str">
        <f t="shared" si="26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4"/>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65"/>
        <v>0</v>
      </c>
      <c r="AB1996" s="228" t="str">
        <f t="shared" si="26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4"/>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65"/>
        <v>0</v>
      </c>
      <c r="AB1997" s="228" t="str">
        <f t="shared" si="26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4"/>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65"/>
        <v>0</v>
      </c>
      <c r="AB1998" s="228" t="str">
        <f t="shared" si="26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4"/>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65"/>
        <v>0</v>
      </c>
      <c r="AB1999" s="228" t="str">
        <f t="shared" si="26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4"/>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65"/>
        <v>0</v>
      </c>
      <c r="AB2000" s="228" t="str">
        <f t="shared" si="26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4"/>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65"/>
        <v>0</v>
      </c>
      <c r="AB2001" s="228" t="str">
        <f t="shared" si="26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4"/>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65"/>
        <v>0</v>
      </c>
      <c r="AB2002" s="228" t="str">
        <f t="shared" si="26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4"/>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65"/>
        <v>0</v>
      </c>
      <c r="AB2003" s="228" t="str">
        <f t="shared" si="26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4"/>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65"/>
        <v>0</v>
      </c>
      <c r="AB2004" s="228" t="str">
        <f t="shared" si="26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4"/>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65"/>
        <v>0</v>
      </c>
      <c r="AB2005" s="228" t="str">
        <f t="shared" si="26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4"/>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65"/>
        <v>0</v>
      </c>
      <c r="AB2006" s="228" t="str">
        <f t="shared" si="26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4"/>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65"/>
        <v>0</v>
      </c>
      <c r="AB2007" s="228" t="str">
        <f t="shared" si="26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4"/>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65"/>
        <v>0</v>
      </c>
      <c r="AB2008" s="228" t="str">
        <f t="shared" si="26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4"/>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65"/>
        <v>0</v>
      </c>
      <c r="AB2009" s="228" t="str">
        <f t="shared" si="26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4"/>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65"/>
        <v>0</v>
      </c>
      <c r="AB2010" s="228" t="str">
        <f t="shared" si="26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4"/>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65"/>
        <v>0</v>
      </c>
      <c r="AB2011" s="228" t="str">
        <f t="shared" si="26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 ca="1" si="267">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 ca="1" si="268">IF(AND(C2012="Smelter not listed",OR(LEN(D2012)=0,LEN(E2012)=0)),1,0)</f>
        <v>0</v>
      </c>
      <c r="AB2012" s="228" t="str">
        <f t="shared" ref="AB2012" si="269">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ref="S2013:S2044" ca="1" si="270">IF(B2013="","",IF(ISERROR(MATCH($E2013,CL,0)),"Unknown",INDIRECT("'C'!$A$"&amp;MATCH($E2013,CL,0)+1)))</f>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ref="X2013:X2044" ca="1" si="271">IF(AND(C2013="Smelter not listed",OR(LEN(D2013)=0,LEN(E2013)=0)),1,0)</f>
        <v>0</v>
      </c>
      <c r="AB2013" s="228" t="str">
        <f t="shared" ref="AB2013:AB2044" si="272">B2013&amp;C2013</f>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0"/>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71"/>
        <v>0</v>
      </c>
      <c r="AB2014" s="228" t="str">
        <f t="shared" si="272"/>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0"/>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71"/>
        <v>0</v>
      </c>
      <c r="AB2015" s="228" t="str">
        <f t="shared" si="272"/>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0"/>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71"/>
        <v>0</v>
      </c>
      <c r="AB2016" s="228" t="str">
        <f t="shared" si="272"/>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0"/>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71"/>
        <v>0</v>
      </c>
      <c r="AB2017" s="228" t="str">
        <f t="shared" si="272"/>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0"/>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71"/>
        <v>0</v>
      </c>
      <c r="AB2018" s="228" t="str">
        <f t="shared" si="272"/>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0"/>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71"/>
        <v>0</v>
      </c>
      <c r="AB2019" s="228" t="str">
        <f t="shared" si="272"/>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0"/>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71"/>
        <v>0</v>
      </c>
      <c r="AB2020" s="228" t="str">
        <f t="shared" si="272"/>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0"/>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71"/>
        <v>0</v>
      </c>
      <c r="AB2021" s="228" t="str">
        <f t="shared" si="272"/>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0"/>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71"/>
        <v>0</v>
      </c>
      <c r="AB2022" s="228" t="str">
        <f t="shared" si="272"/>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0"/>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71"/>
        <v>0</v>
      </c>
      <c r="AB2023" s="228" t="str">
        <f t="shared" si="272"/>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0"/>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71"/>
        <v>0</v>
      </c>
      <c r="AB2024" s="228" t="str">
        <f t="shared" si="272"/>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0"/>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71"/>
        <v>0</v>
      </c>
      <c r="AB2025" s="228" t="str">
        <f t="shared" si="272"/>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0"/>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71"/>
        <v>0</v>
      </c>
      <c r="AB2026" s="228" t="str">
        <f t="shared" si="27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0"/>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71"/>
        <v>0</v>
      </c>
      <c r="AB2027" s="228" t="str">
        <f t="shared" si="27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0"/>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71"/>
        <v>0</v>
      </c>
      <c r="AB2028" s="228" t="str">
        <f t="shared" si="27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0"/>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71"/>
        <v>0</v>
      </c>
      <c r="AB2029" s="228" t="str">
        <f t="shared" si="27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0"/>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71"/>
        <v>0</v>
      </c>
      <c r="AB2030" s="228" t="str">
        <f t="shared" si="27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0"/>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71"/>
        <v>0</v>
      </c>
      <c r="AB2031" s="228" t="str">
        <f t="shared" si="27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0"/>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71"/>
        <v>0</v>
      </c>
      <c r="AB2032" s="228" t="str">
        <f t="shared" si="27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0"/>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71"/>
        <v>0</v>
      </c>
      <c r="AB2033" s="228" t="str">
        <f t="shared" si="27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0"/>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71"/>
        <v>0</v>
      </c>
      <c r="AB2034" s="228" t="str">
        <f t="shared" si="27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0"/>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71"/>
        <v>0</v>
      </c>
      <c r="AB2035" s="228" t="str">
        <f t="shared" si="27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0"/>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71"/>
        <v>0</v>
      </c>
      <c r="AB2036" s="228" t="str">
        <f t="shared" si="27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0"/>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71"/>
        <v>0</v>
      </c>
      <c r="AB2037" s="228" t="str">
        <f t="shared" si="27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0"/>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71"/>
        <v>0</v>
      </c>
      <c r="AB2038" s="228" t="str">
        <f t="shared" si="27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0"/>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71"/>
        <v>0</v>
      </c>
      <c r="AB2039" s="228" t="str">
        <f t="shared" si="27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0"/>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71"/>
        <v>0</v>
      </c>
      <c r="AB2040" s="228" t="str">
        <f t="shared" si="27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0"/>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71"/>
        <v>0</v>
      </c>
      <c r="AB2041" s="228" t="str">
        <f t="shared" si="27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0"/>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71"/>
        <v>0</v>
      </c>
      <c r="AB2042" s="228" t="str">
        <f t="shared" si="27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0"/>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71"/>
        <v>0</v>
      </c>
      <c r="AB2043" s="228" t="str">
        <f t="shared" si="27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0"/>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71"/>
        <v>0</v>
      </c>
      <c r="AB2044" s="228" t="str">
        <f t="shared" si="27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ref="S2045:S2075" ca="1" si="273">IF(B2045="","",IF(ISERROR(MATCH($E2045,CL,0)),"Unknown",INDIRECT("'C'!$A$"&amp;MATCH($E2045,CL,0)+1)))</f>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ref="X2045:X2075" ca="1" si="274">IF(AND(C2045="Smelter not listed",OR(LEN(D2045)=0,LEN(E2045)=0)),1,0)</f>
        <v>0</v>
      </c>
      <c r="AB2045" s="228" t="str">
        <f t="shared" ref="AB2045:AB2075" si="275">B2045&amp;C2045</f>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3"/>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74"/>
        <v>0</v>
      </c>
      <c r="AB2046" s="228" t="str">
        <f t="shared" si="27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3"/>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74"/>
        <v>0</v>
      </c>
      <c r="AB2047" s="228" t="str">
        <f t="shared" si="27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3"/>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74"/>
        <v>0</v>
      </c>
      <c r="AB2048" s="228" t="str">
        <f t="shared" si="27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3"/>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74"/>
        <v>0</v>
      </c>
      <c r="AB2049" s="228" t="str">
        <f t="shared" si="27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3"/>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74"/>
        <v>0</v>
      </c>
      <c r="AB2050" s="228" t="str">
        <f t="shared" si="27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3"/>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74"/>
        <v>0</v>
      </c>
      <c r="AB2051" s="228" t="str">
        <f t="shared" si="27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3"/>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74"/>
        <v>0</v>
      </c>
      <c r="AB2052" s="228" t="str">
        <f t="shared" si="27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3"/>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74"/>
        <v>0</v>
      </c>
      <c r="AB2053" s="228" t="str">
        <f t="shared" si="27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3"/>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74"/>
        <v>0</v>
      </c>
      <c r="AB2054" s="228" t="str">
        <f t="shared" si="27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3"/>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74"/>
        <v>0</v>
      </c>
      <c r="AB2055" s="228" t="str">
        <f t="shared" si="27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3"/>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74"/>
        <v>0</v>
      </c>
      <c r="AB2056" s="228" t="str">
        <f t="shared" si="27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3"/>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74"/>
        <v>0</v>
      </c>
      <c r="AB2057" s="228" t="str">
        <f t="shared" si="27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3"/>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74"/>
        <v>0</v>
      </c>
      <c r="AB2058" s="228" t="str">
        <f t="shared" si="27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3"/>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74"/>
        <v>0</v>
      </c>
      <c r="AB2059" s="228" t="str">
        <f t="shared" si="27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3"/>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74"/>
        <v>0</v>
      </c>
      <c r="AB2060" s="228" t="str">
        <f t="shared" si="27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3"/>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74"/>
        <v>0</v>
      </c>
      <c r="AB2061" s="228" t="str">
        <f t="shared" si="27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3"/>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74"/>
        <v>0</v>
      </c>
      <c r="AB2062" s="228" t="str">
        <f t="shared" si="27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3"/>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74"/>
        <v>0</v>
      </c>
      <c r="AB2063" s="228" t="str">
        <f t="shared" si="27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3"/>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74"/>
        <v>0</v>
      </c>
      <c r="AB2064" s="228" t="str">
        <f t="shared" si="27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3"/>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74"/>
        <v>0</v>
      </c>
      <c r="AB2065" s="228" t="str">
        <f t="shared" si="27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3"/>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74"/>
        <v>0</v>
      </c>
      <c r="AB2066" s="228" t="str">
        <f t="shared" si="27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3"/>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74"/>
        <v>0</v>
      </c>
      <c r="AB2067" s="228" t="str">
        <f t="shared" si="27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3"/>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74"/>
        <v>0</v>
      </c>
      <c r="AB2068" s="228" t="str">
        <f t="shared" si="27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3"/>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74"/>
        <v>0</v>
      </c>
      <c r="AB2069" s="228" t="str">
        <f t="shared" si="27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3"/>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74"/>
        <v>0</v>
      </c>
      <c r="AB2070" s="228" t="str">
        <f t="shared" si="27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3"/>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74"/>
        <v>0</v>
      </c>
      <c r="AB2071" s="228" t="str">
        <f t="shared" si="27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3"/>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74"/>
        <v>0</v>
      </c>
      <c r="AB2072" s="228" t="str">
        <f t="shared" si="27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3"/>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74"/>
        <v>0</v>
      </c>
      <c r="AB2073" s="228" t="str">
        <f t="shared" si="27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3"/>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74"/>
        <v>0</v>
      </c>
      <c r="AB2074" s="228" t="str">
        <f t="shared" si="27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3"/>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74"/>
        <v>0</v>
      </c>
      <c r="AB2075" s="228" t="str">
        <f t="shared" si="27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 ca="1" si="276">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 ca="1" si="277">IF(AND(C2076="Smelter not listed",OR(LEN(D2076)=0,LEN(E2076)=0)),1,0)</f>
        <v>0</v>
      </c>
      <c r="AB2076" s="228" t="str">
        <f t="shared" ref="AB2076" si="278">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ref="S2077:S2108" ca="1" si="279">IF(B2077="","",IF(ISERROR(MATCH($E2077,CL,0)),"Unknown",INDIRECT("'C'!$A$"&amp;MATCH($E2077,CL,0)+1)))</f>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ref="X2077:X2108" ca="1" si="280">IF(AND(C2077="Smelter not listed",OR(LEN(D2077)=0,LEN(E2077)=0)),1,0)</f>
        <v>0</v>
      </c>
      <c r="AB2077" s="228" t="str">
        <f t="shared" ref="AB2077:AB2108" si="281">B2077&amp;C2077</f>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9"/>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80"/>
        <v>0</v>
      </c>
      <c r="AB2078" s="228" t="str">
        <f t="shared" si="281"/>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9"/>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80"/>
        <v>0</v>
      </c>
      <c r="AB2079" s="228" t="str">
        <f t="shared" si="281"/>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9"/>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80"/>
        <v>0</v>
      </c>
      <c r="AB2080" s="228" t="str">
        <f t="shared" si="281"/>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9"/>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80"/>
        <v>0</v>
      </c>
      <c r="AB2081" s="228" t="str">
        <f t="shared" si="281"/>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9"/>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80"/>
        <v>0</v>
      </c>
      <c r="AB2082" s="228" t="str">
        <f t="shared" si="281"/>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9"/>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80"/>
        <v>0</v>
      </c>
      <c r="AB2083" s="228" t="str">
        <f t="shared" si="281"/>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9"/>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80"/>
        <v>0</v>
      </c>
      <c r="AB2084" s="228" t="str">
        <f t="shared" si="28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9"/>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80"/>
        <v>0</v>
      </c>
      <c r="AB2085" s="228" t="str">
        <f t="shared" si="28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9"/>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80"/>
        <v>0</v>
      </c>
      <c r="AB2086" s="228" t="str">
        <f t="shared" si="28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9"/>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80"/>
        <v>0</v>
      </c>
      <c r="AB2087" s="228" t="str">
        <f t="shared" si="28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9"/>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80"/>
        <v>0</v>
      </c>
      <c r="AB2088" s="228" t="str">
        <f t="shared" si="281"/>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9"/>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80"/>
        <v>0</v>
      </c>
      <c r="AB2089" s="228" t="str">
        <f t="shared" si="28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9"/>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80"/>
        <v>0</v>
      </c>
      <c r="AB2090" s="228" t="str">
        <f t="shared" si="28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9"/>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80"/>
        <v>0</v>
      </c>
      <c r="AB2091" s="228" t="str">
        <f t="shared" si="28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9"/>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80"/>
        <v>0</v>
      </c>
      <c r="AB2092" s="228" t="str">
        <f t="shared" si="28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9"/>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80"/>
        <v>0</v>
      </c>
      <c r="AB2093" s="228" t="str">
        <f t="shared" si="28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9"/>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80"/>
        <v>0</v>
      </c>
      <c r="AB2094" s="228" t="str">
        <f t="shared" si="28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9"/>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80"/>
        <v>0</v>
      </c>
      <c r="AB2095" s="228" t="str">
        <f t="shared" si="28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9"/>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80"/>
        <v>0</v>
      </c>
      <c r="AB2096" s="228" t="str">
        <f t="shared" si="28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9"/>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80"/>
        <v>0</v>
      </c>
      <c r="AB2097" s="228" t="str">
        <f t="shared" si="28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9"/>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80"/>
        <v>0</v>
      </c>
      <c r="AB2098" s="228" t="str">
        <f t="shared" si="28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9"/>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80"/>
        <v>0</v>
      </c>
      <c r="AB2099" s="228" t="str">
        <f t="shared" si="28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9"/>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80"/>
        <v>0</v>
      </c>
      <c r="AB2100" s="228" t="str">
        <f t="shared" si="28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9"/>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80"/>
        <v>0</v>
      </c>
      <c r="AB2101" s="228" t="str">
        <f t="shared" si="28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79"/>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80"/>
        <v>0</v>
      </c>
      <c r="AB2102" s="228" t="str">
        <f t="shared" si="28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79"/>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80"/>
        <v>0</v>
      </c>
      <c r="AB2103" s="228" t="str">
        <f t="shared" si="28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79"/>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80"/>
        <v>0</v>
      </c>
      <c r="AB2104" s="228" t="str">
        <f t="shared" si="28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79"/>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80"/>
        <v>0</v>
      </c>
      <c r="AB2105" s="228" t="str">
        <f t="shared" si="28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79"/>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80"/>
        <v>0</v>
      </c>
      <c r="AB2106" s="228" t="str">
        <f t="shared" si="28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79"/>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80"/>
        <v>0</v>
      </c>
      <c r="AB2107" s="228" t="str">
        <f t="shared" si="28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79"/>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80"/>
        <v>0</v>
      </c>
      <c r="AB2108" s="228" t="str">
        <f t="shared" si="28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ref="S2109:S2139" ca="1" si="282">IF(B2109="","",IF(ISERROR(MATCH($E2109,CL,0)),"Unknown",INDIRECT("'C'!$A$"&amp;MATCH($E2109,CL,0)+1)))</f>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ref="X2109:X2139" ca="1" si="283">IF(AND(C2109="Smelter not listed",OR(LEN(D2109)=0,LEN(E2109)=0)),1,0)</f>
        <v>0</v>
      </c>
      <c r="AB2109" s="228" t="str">
        <f t="shared" ref="AB2109:AB2139" si="284">B2109&amp;C2109</f>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2"/>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83"/>
        <v>0</v>
      </c>
      <c r="AB2110" s="228" t="str">
        <f t="shared" si="28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2"/>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83"/>
        <v>0</v>
      </c>
      <c r="AB2111" s="228" t="str">
        <f t="shared" si="28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2"/>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83"/>
        <v>0</v>
      </c>
      <c r="AB2112" s="228" t="str">
        <f t="shared" si="28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2"/>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83"/>
        <v>0</v>
      </c>
      <c r="AB2113" s="228" t="str">
        <f t="shared" si="28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2"/>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83"/>
        <v>0</v>
      </c>
      <c r="AB2114" s="228" t="str">
        <f t="shared" si="28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2"/>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83"/>
        <v>0</v>
      </c>
      <c r="AB2115" s="228" t="str">
        <f t="shared" si="28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2"/>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83"/>
        <v>0</v>
      </c>
      <c r="AB2116" s="228" t="str">
        <f t="shared" si="28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2"/>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83"/>
        <v>0</v>
      </c>
      <c r="AB2117" s="228" t="str">
        <f t="shared" si="28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2"/>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83"/>
        <v>0</v>
      </c>
      <c r="AB2118" s="228" t="str">
        <f t="shared" si="28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2"/>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83"/>
        <v>0</v>
      </c>
      <c r="AB2119" s="228" t="str">
        <f t="shared" si="28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2"/>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83"/>
        <v>0</v>
      </c>
      <c r="AB2120" s="228" t="str">
        <f t="shared" si="28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2"/>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83"/>
        <v>0</v>
      </c>
      <c r="AB2121" s="228" t="str">
        <f t="shared" si="28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2"/>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83"/>
        <v>0</v>
      </c>
      <c r="AB2122" s="228" t="str">
        <f t="shared" si="28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2"/>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83"/>
        <v>0</v>
      </c>
      <c r="AB2123" s="228" t="str">
        <f t="shared" si="28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2"/>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83"/>
        <v>0</v>
      </c>
      <c r="AB2124" s="228" t="str">
        <f t="shared" si="28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2"/>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83"/>
        <v>0</v>
      </c>
      <c r="AB2125" s="228" t="str">
        <f t="shared" si="28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2"/>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83"/>
        <v>0</v>
      </c>
      <c r="AB2126" s="228" t="str">
        <f t="shared" si="28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2"/>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83"/>
        <v>0</v>
      </c>
      <c r="AB2127" s="228" t="str">
        <f t="shared" si="28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2"/>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83"/>
        <v>0</v>
      </c>
      <c r="AB2128" s="228" t="str">
        <f t="shared" si="28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2"/>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83"/>
        <v>0</v>
      </c>
      <c r="AB2129" s="228" t="str">
        <f t="shared" si="28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2"/>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83"/>
        <v>0</v>
      </c>
      <c r="AB2130" s="228" t="str">
        <f t="shared" si="28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2"/>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83"/>
        <v>0</v>
      </c>
      <c r="AB2131" s="228" t="str">
        <f t="shared" si="28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2"/>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83"/>
        <v>0</v>
      </c>
      <c r="AB2132" s="228" t="str">
        <f t="shared" si="28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2"/>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83"/>
        <v>0</v>
      </c>
      <c r="AB2133" s="228" t="str">
        <f t="shared" si="28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2"/>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83"/>
        <v>0</v>
      </c>
      <c r="AB2134" s="228" t="str">
        <f t="shared" si="28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2"/>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83"/>
        <v>0</v>
      </c>
      <c r="AB2135" s="228" t="str">
        <f t="shared" si="28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2"/>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83"/>
        <v>0</v>
      </c>
      <c r="AB2136" s="228" t="str">
        <f t="shared" si="28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2"/>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83"/>
        <v>0</v>
      </c>
      <c r="AB2137" s="228" t="str">
        <f t="shared" si="28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2"/>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83"/>
        <v>0</v>
      </c>
      <c r="AB2138" s="228" t="str">
        <f t="shared" si="28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2"/>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83"/>
        <v>0</v>
      </c>
      <c r="AB2139" s="228" t="str">
        <f t="shared" si="28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 ca="1" si="285">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 ca="1" si="286">IF(AND(C2140="Smelter not listed",OR(LEN(D2140)=0,LEN(E2140)=0)),1,0)</f>
        <v>0</v>
      </c>
      <c r="AB2140" s="228" t="str">
        <f t="shared" ref="AB2140" si="287">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ref="S2141:S2172" ca="1" si="288">IF(B2141="","",IF(ISERROR(MATCH($E2141,CL,0)),"Unknown",INDIRECT("'C'!$A$"&amp;MATCH($E2141,CL,0)+1)))</f>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ref="X2141:X2172" ca="1" si="289">IF(AND(C2141="Smelter not listed",OR(LEN(D2141)=0,LEN(E2141)=0)),1,0)</f>
        <v>0</v>
      </c>
      <c r="AB2141" s="228" t="str">
        <f t="shared" ref="AB2141:AB2172" si="290">B2141&amp;C2141</f>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8"/>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89"/>
        <v>0</v>
      </c>
      <c r="AB2142" s="228" t="str">
        <f t="shared" si="290"/>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8"/>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89"/>
        <v>0</v>
      </c>
      <c r="AB2143" s="228" t="str">
        <f t="shared" si="290"/>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8"/>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89"/>
        <v>0</v>
      </c>
      <c r="AB2144" s="228" t="str">
        <f t="shared" si="290"/>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8"/>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89"/>
        <v>0</v>
      </c>
      <c r="AB2145" s="228" t="str">
        <f t="shared" si="290"/>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8"/>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89"/>
        <v>0</v>
      </c>
      <c r="AB2146" s="228" t="str">
        <f t="shared" si="290"/>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8"/>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89"/>
        <v>0</v>
      </c>
      <c r="AB2147" s="228" t="str">
        <f t="shared" si="290"/>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8"/>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89"/>
        <v>0</v>
      </c>
      <c r="AB2148" s="228" t="str">
        <f t="shared" si="290"/>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8"/>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89"/>
        <v>0</v>
      </c>
      <c r="AB2149" s="228" t="str">
        <f t="shared" si="290"/>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8"/>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89"/>
        <v>0</v>
      </c>
      <c r="AB2150" s="228" t="str">
        <f t="shared" si="290"/>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8"/>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89"/>
        <v>0</v>
      </c>
      <c r="AB2151" s="228" t="str">
        <f t="shared" si="290"/>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8"/>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89"/>
        <v>0</v>
      </c>
      <c r="AB2152" s="228" t="str">
        <f t="shared" si="290"/>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8"/>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89"/>
        <v>0</v>
      </c>
      <c r="AB2153" s="228" t="str">
        <f t="shared" si="290"/>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8"/>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89"/>
        <v>0</v>
      </c>
      <c r="AB2154" s="228" t="str">
        <f t="shared" si="29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8"/>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89"/>
        <v>0</v>
      </c>
      <c r="AB2155" s="228" t="str">
        <f t="shared" si="29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8"/>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89"/>
        <v>0</v>
      </c>
      <c r="AB2156" s="228" t="str">
        <f t="shared" si="29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8"/>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89"/>
        <v>0</v>
      </c>
      <c r="AB2157" s="228" t="str">
        <f t="shared" si="29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8"/>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89"/>
        <v>0</v>
      </c>
      <c r="AB2158" s="228" t="str">
        <f t="shared" si="29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8"/>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89"/>
        <v>0</v>
      </c>
      <c r="AB2159" s="228" t="str">
        <f t="shared" si="29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8"/>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89"/>
        <v>0</v>
      </c>
      <c r="AB2160" s="228" t="str">
        <f t="shared" si="29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8"/>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89"/>
        <v>0</v>
      </c>
      <c r="AB2161" s="228" t="str">
        <f t="shared" si="29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8"/>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89"/>
        <v>0</v>
      </c>
      <c r="AB2162" s="228" t="str">
        <f t="shared" si="29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8"/>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89"/>
        <v>0</v>
      </c>
      <c r="AB2163" s="228" t="str">
        <f t="shared" si="29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8"/>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89"/>
        <v>0</v>
      </c>
      <c r="AB2164" s="228" t="str">
        <f t="shared" si="29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8"/>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89"/>
        <v>0</v>
      </c>
      <c r="AB2165" s="228" t="str">
        <f t="shared" si="29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8"/>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89"/>
        <v>0</v>
      </c>
      <c r="AB2166" s="228" t="str">
        <f t="shared" si="29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8"/>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89"/>
        <v>0</v>
      </c>
      <c r="AB2167" s="228" t="str">
        <f t="shared" si="29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88"/>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89"/>
        <v>0</v>
      </c>
      <c r="AB2168" s="228" t="str">
        <f t="shared" si="29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88"/>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89"/>
        <v>0</v>
      </c>
      <c r="AB2169" s="228" t="str">
        <f t="shared" si="29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88"/>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89"/>
        <v>0</v>
      </c>
      <c r="AB2170" s="228" t="str">
        <f t="shared" si="29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88"/>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289"/>
        <v>0</v>
      </c>
      <c r="AB2171" s="228" t="str">
        <f t="shared" si="29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88"/>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289"/>
        <v>0</v>
      </c>
      <c r="AB2172" s="228" t="str">
        <f t="shared" si="29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ref="S2173:S2203" ca="1" si="291">IF(B2173="","",IF(ISERROR(MATCH($E2173,CL,0)),"Unknown",INDIRECT("'C'!$A$"&amp;MATCH($E2173,CL,0)+1)))</f>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ref="X2173:X2203" ca="1" si="292">IF(AND(C2173="Smelter not listed",OR(LEN(D2173)=0,LEN(E2173)=0)),1,0)</f>
        <v>0</v>
      </c>
      <c r="AB2173" s="228" t="str">
        <f t="shared" ref="AB2173:AB2203" si="293">B2173&amp;C2173</f>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1"/>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92"/>
        <v>0</v>
      </c>
      <c r="AB2174" s="228" t="str">
        <f t="shared" si="29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1"/>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92"/>
        <v>0</v>
      </c>
      <c r="AB2175" s="228" t="str">
        <f t="shared" si="29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1"/>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92"/>
        <v>0</v>
      </c>
      <c r="AB2176" s="228" t="str">
        <f t="shared" si="29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1"/>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92"/>
        <v>0</v>
      </c>
      <c r="AB2177" s="228" t="str">
        <f t="shared" si="29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1"/>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92"/>
        <v>0</v>
      </c>
      <c r="AB2178" s="228" t="str">
        <f t="shared" si="29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1"/>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92"/>
        <v>0</v>
      </c>
      <c r="AB2179" s="228" t="str">
        <f t="shared" si="29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1"/>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92"/>
        <v>0</v>
      </c>
      <c r="AB2180" s="228" t="str">
        <f t="shared" si="29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1"/>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92"/>
        <v>0</v>
      </c>
      <c r="AB2181" s="228" t="str">
        <f t="shared" si="29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1"/>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92"/>
        <v>0</v>
      </c>
      <c r="AB2182" s="228" t="str">
        <f t="shared" si="29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1"/>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92"/>
        <v>0</v>
      </c>
      <c r="AB2183" s="228" t="str">
        <f t="shared" si="29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1"/>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92"/>
        <v>0</v>
      </c>
      <c r="AB2184" s="228" t="str">
        <f t="shared" si="29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1"/>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92"/>
        <v>0</v>
      </c>
      <c r="AB2185" s="228" t="str">
        <f t="shared" si="29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1"/>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92"/>
        <v>0</v>
      </c>
      <c r="AB2186" s="228" t="str">
        <f t="shared" si="29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1"/>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92"/>
        <v>0</v>
      </c>
      <c r="AB2187" s="228" t="str">
        <f t="shared" si="29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1"/>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92"/>
        <v>0</v>
      </c>
      <c r="AB2188" s="228" t="str">
        <f t="shared" si="29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1"/>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92"/>
        <v>0</v>
      </c>
      <c r="AB2189" s="228" t="str">
        <f t="shared" si="29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1"/>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92"/>
        <v>0</v>
      </c>
      <c r="AB2190" s="228" t="str">
        <f t="shared" si="29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1"/>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92"/>
        <v>0</v>
      </c>
      <c r="AB2191" s="228" t="str">
        <f t="shared" si="29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1"/>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92"/>
        <v>0</v>
      </c>
      <c r="AB2192" s="228" t="str">
        <f t="shared" si="29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1"/>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92"/>
        <v>0</v>
      </c>
      <c r="AB2193" s="228" t="str">
        <f t="shared" si="29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1"/>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92"/>
        <v>0</v>
      </c>
      <c r="AB2194" s="228" t="str">
        <f t="shared" si="29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1"/>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92"/>
        <v>0</v>
      </c>
      <c r="AB2195" s="228" t="str">
        <f t="shared" si="29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1"/>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92"/>
        <v>0</v>
      </c>
      <c r="AB2196" s="228" t="str">
        <f t="shared" si="29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1"/>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92"/>
        <v>0</v>
      </c>
      <c r="AB2197" s="228" t="str">
        <f t="shared" si="29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1"/>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92"/>
        <v>0</v>
      </c>
      <c r="AB2198" s="228" t="str">
        <f t="shared" si="29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1"/>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92"/>
        <v>0</v>
      </c>
      <c r="AB2199" s="228" t="str">
        <f t="shared" si="29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1"/>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92"/>
        <v>0</v>
      </c>
      <c r="AB2200" s="228" t="str">
        <f t="shared" si="29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1"/>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92"/>
        <v>0</v>
      </c>
      <c r="AB2201" s="228" t="str">
        <f t="shared" si="29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1"/>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92"/>
        <v>0</v>
      </c>
      <c r="AB2202" s="228" t="str">
        <f t="shared" si="29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1"/>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92"/>
        <v>0</v>
      </c>
      <c r="AB2203" s="228" t="str">
        <f t="shared" si="29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 ca="1" si="294">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 ca="1" si="295">IF(AND(C2204="Smelter not listed",OR(LEN(D2204)=0,LEN(E2204)=0)),1,0)</f>
        <v>0</v>
      </c>
      <c r="AB2204" s="228" t="str">
        <f t="shared" ref="AB2204" si="296">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ref="S2205:S2236" ca="1" si="297">IF(B2205="","",IF(ISERROR(MATCH($E2205,CL,0)),"Unknown",INDIRECT("'C'!$A$"&amp;MATCH($E2205,CL,0)+1)))</f>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ref="X2205:X2236" ca="1" si="298">IF(AND(C2205="Smelter not listed",OR(LEN(D2205)=0,LEN(E2205)=0)),1,0)</f>
        <v>0</v>
      </c>
      <c r="AB2205" s="228" t="str">
        <f t="shared" ref="AB2205:AB2236" si="299">B2205&amp;C2205</f>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98"/>
        <v>0</v>
      </c>
      <c r="AB2206" s="228" t="str">
        <f t="shared" si="29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98"/>
        <v>0</v>
      </c>
      <c r="AB2207" s="228" t="str">
        <f t="shared" si="29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98"/>
        <v>0</v>
      </c>
      <c r="AB2208" s="228" t="str">
        <f t="shared" si="29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98"/>
        <v>0</v>
      </c>
      <c r="AB2209" s="228" t="str">
        <f t="shared" si="29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98"/>
        <v>0</v>
      </c>
      <c r="AB2210" s="228" t="str">
        <f t="shared" si="29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98"/>
        <v>0</v>
      </c>
      <c r="AB2211" s="228" t="str">
        <f t="shared" si="29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98"/>
        <v>0</v>
      </c>
      <c r="AB2212" s="228" t="str">
        <f t="shared" si="29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98"/>
        <v>0</v>
      </c>
      <c r="AB2213" s="228" t="str">
        <f t="shared" si="29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98"/>
        <v>0</v>
      </c>
      <c r="AB2214" s="228" t="str">
        <f t="shared" si="29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98"/>
        <v>0</v>
      </c>
      <c r="AB2215" s="228" t="str">
        <f t="shared" si="29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98"/>
        <v>0</v>
      </c>
      <c r="AB2216" s="228" t="str">
        <f t="shared" si="29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98"/>
        <v>0</v>
      </c>
      <c r="AB2217" s="228" t="str">
        <f t="shared" si="29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98"/>
        <v>0</v>
      </c>
      <c r="AB2218" s="228" t="str">
        <f t="shared" si="29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98"/>
        <v>0</v>
      </c>
      <c r="AB2219" s="228" t="str">
        <f t="shared" si="29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98"/>
        <v>0</v>
      </c>
      <c r="AB2220" s="228" t="str">
        <f t="shared" si="29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98"/>
        <v>0</v>
      </c>
      <c r="AB2221" s="228" t="str">
        <f t="shared" si="29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98"/>
        <v>0</v>
      </c>
      <c r="AB2222" s="228" t="str">
        <f t="shared" si="29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98"/>
        <v>0</v>
      </c>
      <c r="AB2223" s="228" t="str">
        <f t="shared" si="29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98"/>
        <v>0</v>
      </c>
      <c r="AB2224" s="228" t="str">
        <f t="shared" si="29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98"/>
        <v>0</v>
      </c>
      <c r="AB2225" s="228" t="str">
        <f t="shared" si="29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98"/>
        <v>0</v>
      </c>
      <c r="AB2226" s="228" t="str">
        <f t="shared" si="29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98"/>
        <v>0</v>
      </c>
      <c r="AB2227" s="228" t="str">
        <f t="shared" si="29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98"/>
        <v>0</v>
      </c>
      <c r="AB2228" s="228" t="str">
        <f t="shared" si="29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98"/>
        <v>0</v>
      </c>
      <c r="AB2229" s="228" t="str">
        <f t="shared" si="29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98"/>
        <v>0</v>
      </c>
      <c r="AB2230" s="228" t="str">
        <f t="shared" si="29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98"/>
        <v>0</v>
      </c>
      <c r="AB2231" s="228" t="str">
        <f t="shared" si="29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9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98"/>
        <v>0</v>
      </c>
      <c r="AB2232" s="228" t="str">
        <f t="shared" si="29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9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98"/>
        <v>0</v>
      </c>
      <c r="AB2233" s="228" t="str">
        <f t="shared" si="29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9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98"/>
        <v>0</v>
      </c>
      <c r="AB2234" s="228" t="str">
        <f t="shared" si="29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97"/>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298"/>
        <v>0</v>
      </c>
      <c r="AB2235" s="228" t="str">
        <f t="shared" si="29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97"/>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298"/>
        <v>0</v>
      </c>
      <c r="AB2236" s="228" t="str">
        <f t="shared" si="29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ref="S2237:S2267" ca="1" si="300">IF(B2237="","",IF(ISERROR(MATCH($E2237,CL,0)),"Unknown",INDIRECT("'C'!$A$"&amp;MATCH($E2237,CL,0)+1)))</f>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ref="X2237:X2267" ca="1" si="301">IF(AND(C2237="Smelter not listed",OR(LEN(D2237)=0,LEN(E2237)=0)),1,0)</f>
        <v>0</v>
      </c>
      <c r="AB2237" s="228" t="str">
        <f t="shared" ref="AB2237:AB2267" si="302">B2237&amp;C2237</f>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01"/>
        <v>0</v>
      </c>
      <c r="AB2238" s="228" t="str">
        <f t="shared" si="30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01"/>
        <v>0</v>
      </c>
      <c r="AB2239" s="228" t="str">
        <f t="shared" si="30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01"/>
        <v>0</v>
      </c>
      <c r="AB2240" s="228" t="str">
        <f t="shared" si="30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01"/>
        <v>0</v>
      </c>
      <c r="AB2241" s="228" t="str">
        <f t="shared" si="30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01"/>
        <v>0</v>
      </c>
      <c r="AB2242" s="228" t="str">
        <f t="shared" si="30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01"/>
        <v>0</v>
      </c>
      <c r="AB2243" s="228" t="str">
        <f t="shared" si="30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01"/>
        <v>0</v>
      </c>
      <c r="AB2244" s="228" t="str">
        <f t="shared" si="30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01"/>
        <v>0</v>
      </c>
      <c r="AB2245" s="228" t="str">
        <f t="shared" si="30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01"/>
        <v>0</v>
      </c>
      <c r="AB2246" s="228" t="str">
        <f t="shared" si="30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01"/>
        <v>0</v>
      </c>
      <c r="AB2247" s="228" t="str">
        <f t="shared" si="30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01"/>
        <v>0</v>
      </c>
      <c r="AB2248" s="228" t="str">
        <f t="shared" si="30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01"/>
        <v>0</v>
      </c>
      <c r="AB2249" s="228" t="str">
        <f t="shared" si="30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01"/>
        <v>0</v>
      </c>
      <c r="AB2250" s="228" t="str">
        <f t="shared" si="30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01"/>
        <v>0</v>
      </c>
      <c r="AB2251" s="228" t="str">
        <f t="shared" si="30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01"/>
        <v>0</v>
      </c>
      <c r="AB2252" s="228" t="str">
        <f t="shared" si="30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01"/>
        <v>0</v>
      </c>
      <c r="AB2253" s="228" t="str">
        <f t="shared" si="30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01"/>
        <v>0</v>
      </c>
      <c r="AB2254" s="228" t="str">
        <f t="shared" si="30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01"/>
        <v>0</v>
      </c>
      <c r="AB2255" s="228" t="str">
        <f t="shared" si="30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01"/>
        <v>0</v>
      </c>
      <c r="AB2256" s="228" t="str">
        <f t="shared" si="30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01"/>
        <v>0</v>
      </c>
      <c r="AB2257" s="228" t="str">
        <f t="shared" si="30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01"/>
        <v>0</v>
      </c>
      <c r="AB2258" s="228" t="str">
        <f t="shared" si="30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01"/>
        <v>0</v>
      </c>
      <c r="AB2259" s="228" t="str">
        <f t="shared" si="30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01"/>
        <v>0</v>
      </c>
      <c r="AB2260" s="228" t="str">
        <f t="shared" si="30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01"/>
        <v>0</v>
      </c>
      <c r="AB2261" s="228" t="str">
        <f t="shared" si="30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01"/>
        <v>0</v>
      </c>
      <c r="AB2262" s="228" t="str">
        <f t="shared" si="30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01"/>
        <v>0</v>
      </c>
      <c r="AB2263" s="228" t="str">
        <f t="shared" si="30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01"/>
        <v>0</v>
      </c>
      <c r="AB2264" s="228" t="str">
        <f t="shared" si="30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01"/>
        <v>0</v>
      </c>
      <c r="AB2265" s="228" t="str">
        <f t="shared" si="30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01"/>
        <v>0</v>
      </c>
      <c r="AB2266" s="228" t="str">
        <f t="shared" si="30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01"/>
        <v>0</v>
      </c>
      <c r="AB2267" s="228" t="str">
        <f t="shared" si="30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 ca="1" si="30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 ca="1" si="304">IF(AND(C2268="Smelter not listed",OR(LEN(D2268)=0,LEN(E2268)=0)),1,0)</f>
        <v>0</v>
      </c>
      <c r="AB2268" s="228" t="str">
        <f t="shared" ref="AB2268" si="30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ref="S2269:S2300" ca="1" si="306">IF(B2269="","",IF(ISERROR(MATCH($E2269,CL,0)),"Unknown",INDIRECT("'C'!$A$"&amp;MATCH($E2269,CL,0)+1)))</f>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ref="X2269:X2300" ca="1" si="307">IF(AND(C2269="Smelter not listed",OR(LEN(D2269)=0,LEN(E2269)=0)),1,0)</f>
        <v>0</v>
      </c>
      <c r="AB2269" s="228" t="str">
        <f t="shared" ref="AB2269:AB2300" si="308">B2269&amp;C2269</f>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6"/>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07"/>
        <v>0</v>
      </c>
      <c r="AB2270" s="228" t="str">
        <f t="shared" si="308"/>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6"/>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07"/>
        <v>0</v>
      </c>
      <c r="AB2271" s="228" t="str">
        <f t="shared" si="308"/>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6"/>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07"/>
        <v>0</v>
      </c>
      <c r="AB2272" s="228" t="str">
        <f t="shared" si="308"/>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6"/>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07"/>
        <v>0</v>
      </c>
      <c r="AB2273" s="228" t="str">
        <f t="shared" si="308"/>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6"/>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07"/>
        <v>0</v>
      </c>
      <c r="AB2274" s="228" t="str">
        <f t="shared" si="308"/>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6"/>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07"/>
        <v>0</v>
      </c>
      <c r="AB2275" s="228" t="str">
        <f t="shared" si="308"/>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6"/>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07"/>
        <v>0</v>
      </c>
      <c r="AB2276" s="228" t="str">
        <f t="shared" si="308"/>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6"/>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07"/>
        <v>0</v>
      </c>
      <c r="AB2277" s="228" t="str">
        <f t="shared" si="308"/>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6"/>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07"/>
        <v>0</v>
      </c>
      <c r="AB2278" s="228" t="str">
        <f t="shared" si="308"/>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6"/>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07"/>
        <v>0</v>
      </c>
      <c r="AB2279" s="228" t="str">
        <f t="shared" si="308"/>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6"/>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07"/>
        <v>0</v>
      </c>
      <c r="AB2280" s="228" t="str">
        <f t="shared" si="308"/>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6"/>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07"/>
        <v>0</v>
      </c>
      <c r="AB2281" s="228" t="str">
        <f t="shared" si="308"/>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6"/>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07"/>
        <v>0</v>
      </c>
      <c r="AB2282" s="228" t="str">
        <f t="shared" si="30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6"/>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07"/>
        <v>0</v>
      </c>
      <c r="AB2283" s="228" t="str">
        <f t="shared" si="30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6"/>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07"/>
        <v>0</v>
      </c>
      <c r="AB2284" s="228" t="str">
        <f t="shared" si="30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6"/>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07"/>
        <v>0</v>
      </c>
      <c r="AB2285" s="228" t="str">
        <f t="shared" si="30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6"/>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07"/>
        <v>0</v>
      </c>
      <c r="AB2286" s="228" t="str">
        <f t="shared" si="30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6"/>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07"/>
        <v>0</v>
      </c>
      <c r="AB2287" s="228" t="str">
        <f t="shared" si="30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6"/>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07"/>
        <v>0</v>
      </c>
      <c r="AB2288" s="228" t="str">
        <f t="shared" si="30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6"/>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07"/>
        <v>0</v>
      </c>
      <c r="AB2289" s="228" t="str">
        <f t="shared" si="30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6"/>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07"/>
        <v>0</v>
      </c>
      <c r="AB2290" s="228" t="str">
        <f t="shared" si="30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6"/>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07"/>
        <v>0</v>
      </c>
      <c r="AB2291" s="228" t="str">
        <f t="shared" si="30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6"/>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07"/>
        <v>0</v>
      </c>
      <c r="AB2292" s="228" t="str">
        <f t="shared" si="30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6"/>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07"/>
        <v>0</v>
      </c>
      <c r="AB2293" s="228" t="str">
        <f t="shared" si="30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6"/>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07"/>
        <v>0</v>
      </c>
      <c r="AB2294" s="228" t="str">
        <f t="shared" si="30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6"/>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07"/>
        <v>0</v>
      </c>
      <c r="AB2295" s="228" t="str">
        <f t="shared" si="30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6"/>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07"/>
        <v>0</v>
      </c>
      <c r="AB2296" s="228" t="str">
        <f t="shared" si="30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6"/>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07"/>
        <v>0</v>
      </c>
      <c r="AB2297" s="228" t="str">
        <f t="shared" si="30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6"/>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07"/>
        <v>0</v>
      </c>
      <c r="AB2298" s="228" t="str">
        <f t="shared" si="30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06"/>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07"/>
        <v>0</v>
      </c>
      <c r="AB2299" s="228" t="str">
        <f t="shared" si="30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06"/>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07"/>
        <v>0</v>
      </c>
      <c r="AB2300" s="228" t="str">
        <f t="shared" si="30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ref="S2301:S2331" ca="1" si="309">IF(B2301="","",IF(ISERROR(MATCH($E2301,CL,0)),"Unknown",INDIRECT("'C'!$A$"&amp;MATCH($E2301,CL,0)+1)))</f>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ref="X2301:X2331" ca="1" si="310">IF(AND(C2301="Smelter not listed",OR(LEN(D2301)=0,LEN(E2301)=0)),1,0)</f>
        <v>0</v>
      </c>
      <c r="AB2301" s="228" t="str">
        <f t="shared" ref="AB2301:AB2331" si="311">B2301&amp;C2301</f>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9"/>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10"/>
        <v>0</v>
      </c>
      <c r="AB2302" s="228" t="str">
        <f t="shared" si="31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9"/>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10"/>
        <v>0</v>
      </c>
      <c r="AB2303" s="228" t="str">
        <f t="shared" si="31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9"/>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10"/>
        <v>0</v>
      </c>
      <c r="AB2304" s="228" t="str">
        <f t="shared" si="31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9"/>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10"/>
        <v>0</v>
      </c>
      <c r="AB2305" s="228" t="str">
        <f t="shared" si="31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9"/>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10"/>
        <v>0</v>
      </c>
      <c r="AB2306" s="228" t="str">
        <f t="shared" si="31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9"/>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10"/>
        <v>0</v>
      </c>
      <c r="AB2307" s="228" t="str">
        <f t="shared" si="31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9"/>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10"/>
        <v>0</v>
      </c>
      <c r="AB2308" s="228" t="str">
        <f t="shared" si="31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9"/>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10"/>
        <v>0</v>
      </c>
      <c r="AB2309" s="228" t="str">
        <f t="shared" si="31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9"/>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10"/>
        <v>0</v>
      </c>
      <c r="AB2310" s="228" t="str">
        <f t="shared" si="31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9"/>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10"/>
        <v>0</v>
      </c>
      <c r="AB2311" s="228" t="str">
        <f t="shared" si="31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9"/>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10"/>
        <v>0</v>
      </c>
      <c r="AB2312" s="228" t="str">
        <f t="shared" si="31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9"/>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10"/>
        <v>0</v>
      </c>
      <c r="AB2313" s="228" t="str">
        <f t="shared" si="31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9"/>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10"/>
        <v>0</v>
      </c>
      <c r="AB2314" s="228" t="str">
        <f t="shared" si="31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9"/>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10"/>
        <v>0</v>
      </c>
      <c r="AB2315" s="228" t="str">
        <f t="shared" si="31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9"/>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10"/>
        <v>0</v>
      </c>
      <c r="AB2316" s="228" t="str">
        <f t="shared" si="31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9"/>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10"/>
        <v>0</v>
      </c>
      <c r="AB2317" s="228" t="str">
        <f t="shared" si="31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9"/>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10"/>
        <v>0</v>
      </c>
      <c r="AB2318" s="228" t="str">
        <f t="shared" si="31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9"/>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10"/>
        <v>0</v>
      </c>
      <c r="AB2319" s="228" t="str">
        <f t="shared" si="31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9"/>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10"/>
        <v>0</v>
      </c>
      <c r="AB2320" s="228" t="str">
        <f t="shared" si="31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9"/>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10"/>
        <v>0</v>
      </c>
      <c r="AB2321" s="228" t="str">
        <f t="shared" si="31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9"/>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10"/>
        <v>0</v>
      </c>
      <c r="AB2322" s="228" t="str">
        <f t="shared" si="31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9"/>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10"/>
        <v>0</v>
      </c>
      <c r="AB2323" s="228" t="str">
        <f t="shared" si="31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9"/>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10"/>
        <v>0</v>
      </c>
      <c r="AB2324" s="228" t="str">
        <f t="shared" si="31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9"/>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10"/>
        <v>0</v>
      </c>
      <c r="AB2325" s="228" t="str">
        <f t="shared" si="31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9"/>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10"/>
        <v>0</v>
      </c>
      <c r="AB2326" s="228" t="str">
        <f t="shared" si="31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09"/>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10"/>
        <v>0</v>
      </c>
      <c r="AB2327" s="228" t="str">
        <f t="shared" si="31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09"/>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10"/>
        <v>0</v>
      </c>
      <c r="AB2328" s="228" t="str">
        <f t="shared" si="31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09"/>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10"/>
        <v>0</v>
      </c>
      <c r="AB2329" s="228" t="str">
        <f t="shared" si="31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09"/>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10"/>
        <v>0</v>
      </c>
      <c r="AB2330" s="228" t="str">
        <f t="shared" si="31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09"/>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10"/>
        <v>0</v>
      </c>
      <c r="AB2331" s="228" t="str">
        <f t="shared" si="31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 ca="1" si="312">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 ca="1" si="313">IF(AND(C2332="Smelter not listed",OR(LEN(D2332)=0,LEN(E2332)=0)),1,0)</f>
        <v>0</v>
      </c>
      <c r="AB2332" s="228" t="str">
        <f t="shared" ref="AB2332" si="314">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ref="S2333:S2364" ca="1" si="315">IF(B2333="","",IF(ISERROR(MATCH($E2333,CL,0)),"Unknown",INDIRECT("'C'!$A$"&amp;MATCH($E2333,CL,0)+1)))</f>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ref="X2333:X2364" ca="1" si="316">IF(AND(C2333="Smelter not listed",OR(LEN(D2333)=0,LEN(E2333)=0)),1,0)</f>
        <v>0</v>
      </c>
      <c r="AB2333" s="228" t="str">
        <f t="shared" ref="AB2333:AB2364" si="317">B2333&amp;C2333</f>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5"/>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16"/>
        <v>0</v>
      </c>
      <c r="AB2334" s="228" t="str">
        <f t="shared" si="317"/>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5"/>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16"/>
        <v>0</v>
      </c>
      <c r="AB2335" s="228" t="str">
        <f t="shared" si="317"/>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5"/>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16"/>
        <v>0</v>
      </c>
      <c r="AB2336" s="228" t="str">
        <f t="shared" si="317"/>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5"/>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16"/>
        <v>0</v>
      </c>
      <c r="AB2337" s="228" t="str">
        <f t="shared" si="317"/>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5"/>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16"/>
        <v>0</v>
      </c>
      <c r="AB2338" s="228" t="str">
        <f t="shared" si="317"/>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5"/>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16"/>
        <v>0</v>
      </c>
      <c r="AB2339" s="228" t="str">
        <f t="shared" si="317"/>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5"/>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16"/>
        <v>0</v>
      </c>
      <c r="AB2340" s="228" t="str">
        <f t="shared" si="317"/>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5"/>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16"/>
        <v>0</v>
      </c>
      <c r="AB2341" s="228" t="str">
        <f t="shared" si="317"/>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5"/>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16"/>
        <v>0</v>
      </c>
      <c r="AB2342" s="228" t="str">
        <f t="shared" si="317"/>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5"/>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16"/>
        <v>0</v>
      </c>
      <c r="AB2343" s="228" t="str">
        <f t="shared" si="317"/>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5"/>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16"/>
        <v>0</v>
      </c>
      <c r="AB2344" s="228" t="str">
        <f t="shared" si="317"/>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5"/>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16"/>
        <v>0</v>
      </c>
      <c r="AB2345" s="228" t="str">
        <f t="shared" si="317"/>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5"/>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16"/>
        <v>0</v>
      </c>
      <c r="AB2346" s="228" t="str">
        <f t="shared" si="31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5"/>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16"/>
        <v>0</v>
      </c>
      <c r="AB2347" s="228" t="str">
        <f t="shared" si="31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5"/>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16"/>
        <v>0</v>
      </c>
      <c r="AB2348" s="228" t="str">
        <f t="shared" si="31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5"/>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16"/>
        <v>0</v>
      </c>
      <c r="AB2349" s="228" t="str">
        <f t="shared" si="31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5"/>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16"/>
        <v>0</v>
      </c>
      <c r="AB2350" s="228" t="str">
        <f t="shared" si="31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5"/>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16"/>
        <v>0</v>
      </c>
      <c r="AB2351" s="228" t="str">
        <f t="shared" si="31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5"/>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16"/>
        <v>0</v>
      </c>
      <c r="AB2352" s="228" t="str">
        <f t="shared" si="31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5"/>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16"/>
        <v>0</v>
      </c>
      <c r="AB2353" s="228" t="str">
        <f t="shared" si="31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5"/>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16"/>
        <v>0</v>
      </c>
      <c r="AB2354" s="228" t="str">
        <f t="shared" si="31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5"/>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16"/>
        <v>0</v>
      </c>
      <c r="AB2355" s="228" t="str">
        <f t="shared" si="31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5"/>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16"/>
        <v>0</v>
      </c>
      <c r="AB2356" s="228" t="str">
        <f t="shared" si="31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5"/>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16"/>
        <v>0</v>
      </c>
      <c r="AB2357" s="228" t="str">
        <f t="shared" si="31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5"/>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16"/>
        <v>0</v>
      </c>
      <c r="AB2358" s="228" t="str">
        <f t="shared" si="31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5"/>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16"/>
        <v>0</v>
      </c>
      <c r="AB2359" s="228" t="str">
        <f t="shared" si="31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5"/>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16"/>
        <v>0</v>
      </c>
      <c r="AB2360" s="228" t="str">
        <f t="shared" si="31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5"/>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16"/>
        <v>0</v>
      </c>
      <c r="AB2361" s="228" t="str">
        <f t="shared" si="31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5"/>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16"/>
        <v>0</v>
      </c>
      <c r="AB2362" s="228" t="str">
        <f t="shared" si="31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15"/>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16"/>
        <v>0</v>
      </c>
      <c r="AB2363" s="228" t="str">
        <f t="shared" si="31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5"/>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16"/>
        <v>0</v>
      </c>
      <c r="AB2364" s="228" t="str">
        <f t="shared" si="31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ref="S2365:S2395" ca="1" si="318">IF(B2365="","",IF(ISERROR(MATCH($E2365,CL,0)),"Unknown",INDIRECT("'C'!$A$"&amp;MATCH($E2365,CL,0)+1)))</f>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ref="X2365:X2395" ca="1" si="319">IF(AND(C2365="Smelter not listed",OR(LEN(D2365)=0,LEN(E2365)=0)),1,0)</f>
        <v>0</v>
      </c>
      <c r="AB2365" s="228" t="str">
        <f t="shared" ref="AB2365:AB2395" si="320">B2365&amp;C2365</f>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8"/>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19"/>
        <v>0</v>
      </c>
      <c r="AB2366" s="228" t="str">
        <f t="shared" si="32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8"/>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19"/>
        <v>0</v>
      </c>
      <c r="AB2367" s="228" t="str">
        <f t="shared" si="32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8"/>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19"/>
        <v>0</v>
      </c>
      <c r="AB2368" s="228" t="str">
        <f t="shared" si="32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8"/>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19"/>
        <v>0</v>
      </c>
      <c r="AB2369" s="228" t="str">
        <f t="shared" si="32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8"/>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19"/>
        <v>0</v>
      </c>
      <c r="AB2370" s="228" t="str">
        <f t="shared" si="32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8"/>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19"/>
        <v>0</v>
      </c>
      <c r="AB2371" s="228" t="str">
        <f t="shared" si="32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8"/>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19"/>
        <v>0</v>
      </c>
      <c r="AB2372" s="228" t="str">
        <f t="shared" si="32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8"/>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19"/>
        <v>0</v>
      </c>
      <c r="AB2373" s="228" t="str">
        <f t="shared" si="32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8"/>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19"/>
        <v>0</v>
      </c>
      <c r="AB2374" s="228" t="str">
        <f t="shared" si="32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8"/>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19"/>
        <v>0</v>
      </c>
      <c r="AB2375" s="228" t="str">
        <f t="shared" si="32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8"/>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19"/>
        <v>0</v>
      </c>
      <c r="AB2376" s="228" t="str">
        <f t="shared" si="32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8"/>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19"/>
        <v>0</v>
      </c>
      <c r="AB2377" s="228" t="str">
        <f t="shared" si="32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8"/>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19"/>
        <v>0</v>
      </c>
      <c r="AB2378" s="228" t="str">
        <f t="shared" si="32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8"/>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19"/>
        <v>0</v>
      </c>
      <c r="AB2379" s="228" t="str">
        <f t="shared" si="32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8"/>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19"/>
        <v>0</v>
      </c>
      <c r="AB2380" s="228" t="str">
        <f t="shared" si="32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8"/>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19"/>
        <v>0</v>
      </c>
      <c r="AB2381" s="228" t="str">
        <f t="shared" si="32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8"/>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19"/>
        <v>0</v>
      </c>
      <c r="AB2382" s="228" t="str">
        <f t="shared" si="32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8"/>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19"/>
        <v>0</v>
      </c>
      <c r="AB2383" s="228" t="str">
        <f t="shared" si="32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8"/>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19"/>
        <v>0</v>
      </c>
      <c r="AB2384" s="228" t="str">
        <f t="shared" si="32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8"/>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19"/>
        <v>0</v>
      </c>
      <c r="AB2385" s="228" t="str">
        <f t="shared" si="32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8"/>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19"/>
        <v>0</v>
      </c>
      <c r="AB2386" s="228" t="str">
        <f t="shared" si="32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8"/>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19"/>
        <v>0</v>
      </c>
      <c r="AB2387" s="228" t="str">
        <f t="shared" si="32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8"/>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19"/>
        <v>0</v>
      </c>
      <c r="AB2388" s="228" t="str">
        <f t="shared" si="32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8"/>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19"/>
        <v>0</v>
      </c>
      <c r="AB2389" s="228" t="str">
        <f t="shared" si="32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8"/>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19"/>
        <v>0</v>
      </c>
      <c r="AB2390" s="228" t="str">
        <f t="shared" si="32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18"/>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19"/>
        <v>0</v>
      </c>
      <c r="AB2391" s="228" t="str">
        <f t="shared" si="32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18"/>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19"/>
        <v>0</v>
      </c>
      <c r="AB2392" s="228" t="str">
        <f t="shared" si="32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18"/>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19"/>
        <v>0</v>
      </c>
      <c r="AB2393" s="228" t="str">
        <f t="shared" si="32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18"/>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19"/>
        <v>0</v>
      </c>
      <c r="AB2394" s="228" t="str">
        <f t="shared" si="32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18"/>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19"/>
        <v>0</v>
      </c>
      <c r="AB2395" s="228" t="str">
        <f t="shared" si="32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 ca="1" si="321">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 ca="1" si="322">IF(AND(C2396="Smelter not listed",OR(LEN(D2396)=0,LEN(E2396)=0)),1,0)</f>
        <v>0</v>
      </c>
      <c r="AB2396" s="228" t="str">
        <f t="shared" ref="AB2396" si="323">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ref="S2397:S2428" ca="1" si="324">IF(B2397="","",IF(ISERROR(MATCH($E2397,CL,0)),"Unknown",INDIRECT("'C'!$A$"&amp;MATCH($E2397,CL,0)+1)))</f>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ref="X2397:X2428" ca="1" si="325">IF(AND(C2397="Smelter not listed",OR(LEN(D2397)=0,LEN(E2397)=0)),1,0)</f>
        <v>0</v>
      </c>
      <c r="AB2397" s="228" t="str">
        <f t="shared" ref="AB2397:AB2428" si="326">B2397&amp;C2397</f>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4"/>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25"/>
        <v>0</v>
      </c>
      <c r="AB2398" s="228" t="str">
        <f t="shared" si="326"/>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4"/>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25"/>
        <v>0</v>
      </c>
      <c r="AB2399" s="228" t="str">
        <f t="shared" si="326"/>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4"/>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25"/>
        <v>0</v>
      </c>
      <c r="AB2400" s="228" t="str">
        <f t="shared" si="326"/>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4"/>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25"/>
        <v>0</v>
      </c>
      <c r="AB2401" s="228" t="str">
        <f t="shared" si="326"/>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4"/>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25"/>
        <v>0</v>
      </c>
      <c r="AB2402" s="228" t="str">
        <f t="shared" si="326"/>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4"/>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25"/>
        <v>0</v>
      </c>
      <c r="AB2403" s="228" t="str">
        <f t="shared" si="326"/>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4"/>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25"/>
        <v>0</v>
      </c>
      <c r="AB2404" s="228" t="str">
        <f t="shared" si="326"/>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4"/>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25"/>
        <v>0</v>
      </c>
      <c r="AB2405" s="228" t="str">
        <f t="shared" si="326"/>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4"/>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25"/>
        <v>0</v>
      </c>
      <c r="AB2406" s="228" t="str">
        <f t="shared" si="326"/>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4"/>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25"/>
        <v>0</v>
      </c>
      <c r="AB2407" s="228" t="str">
        <f t="shared" si="326"/>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4"/>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25"/>
        <v>0</v>
      </c>
      <c r="AB2408" s="228" t="str">
        <f t="shared" si="326"/>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4"/>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25"/>
        <v>0</v>
      </c>
      <c r="AB2409" s="228" t="str">
        <f t="shared" si="326"/>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4"/>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25"/>
        <v>0</v>
      </c>
      <c r="AB2410" s="228" t="str">
        <f t="shared" si="32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4"/>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25"/>
        <v>0</v>
      </c>
      <c r="AB2411" s="228" t="str">
        <f t="shared" si="32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4"/>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25"/>
        <v>0</v>
      </c>
      <c r="AB2412" s="228" t="str">
        <f t="shared" si="32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4"/>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25"/>
        <v>0</v>
      </c>
      <c r="AB2413" s="228" t="str">
        <f t="shared" si="32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4"/>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25"/>
        <v>0</v>
      </c>
      <c r="AB2414" s="228" t="str">
        <f t="shared" si="32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4"/>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25"/>
        <v>0</v>
      </c>
      <c r="AB2415" s="228" t="str">
        <f t="shared" si="32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4"/>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25"/>
        <v>0</v>
      </c>
      <c r="AB2416" s="228" t="str">
        <f t="shared" si="32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4"/>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25"/>
        <v>0</v>
      </c>
      <c r="AB2417" s="228" t="str">
        <f t="shared" si="32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4"/>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25"/>
        <v>0</v>
      </c>
      <c r="AB2418" s="228" t="str">
        <f t="shared" si="32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4"/>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25"/>
        <v>0</v>
      </c>
      <c r="AB2419" s="228" t="str">
        <f t="shared" si="32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4"/>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25"/>
        <v>0</v>
      </c>
      <c r="AB2420" s="228" t="str">
        <f t="shared" si="32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4"/>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25"/>
        <v>0</v>
      </c>
      <c r="AB2421" s="228" t="str">
        <f t="shared" si="32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4"/>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25"/>
        <v>0</v>
      </c>
      <c r="AB2422" s="228" t="str">
        <f t="shared" si="32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4"/>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25"/>
        <v>0</v>
      </c>
      <c r="AB2423" s="228" t="str">
        <f t="shared" si="32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4"/>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25"/>
        <v>0</v>
      </c>
      <c r="AB2424" s="228" t="str">
        <f t="shared" si="32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4"/>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25"/>
        <v>0</v>
      </c>
      <c r="AB2425" s="228" t="str">
        <f t="shared" si="32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4"/>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25"/>
        <v>0</v>
      </c>
      <c r="AB2426" s="228" t="str">
        <f t="shared" si="32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4"/>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25"/>
        <v>0</v>
      </c>
      <c r="AB2427" s="228" t="str">
        <f t="shared" si="32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4"/>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25"/>
        <v>0</v>
      </c>
      <c r="AB2428" s="228" t="str">
        <f t="shared" si="32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ref="S2429:S2459" ca="1" si="327">IF(B2429="","",IF(ISERROR(MATCH($E2429,CL,0)),"Unknown",INDIRECT("'C'!$A$"&amp;MATCH($E2429,CL,0)+1)))</f>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ref="X2429:X2461" ca="1" si="328">IF(AND(C2429="Smelter not listed",OR(LEN(D2429)=0,LEN(E2429)=0)),1,0)</f>
        <v>0</v>
      </c>
      <c r="AB2429" s="228" t="str">
        <f t="shared" ref="AB2429:AB2459" si="329">B2429&amp;C2429</f>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7"/>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28"/>
        <v>0</v>
      </c>
      <c r="AB2430" s="228" t="str">
        <f t="shared" si="32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7"/>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28"/>
        <v>0</v>
      </c>
      <c r="AB2431" s="228" t="str">
        <f t="shared" si="32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7"/>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28"/>
        <v>0</v>
      </c>
      <c r="AB2432" s="228" t="str">
        <f t="shared" si="32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7"/>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28"/>
        <v>0</v>
      </c>
      <c r="AB2433" s="228" t="str">
        <f t="shared" si="32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7"/>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28"/>
        <v>0</v>
      </c>
      <c r="AB2434" s="228" t="str">
        <f t="shared" si="32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7"/>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28"/>
        <v>0</v>
      </c>
      <c r="AB2435" s="228" t="str">
        <f t="shared" si="32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7"/>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28"/>
        <v>0</v>
      </c>
      <c r="AB2436" s="228" t="str">
        <f t="shared" si="32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7"/>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28"/>
        <v>0</v>
      </c>
      <c r="AB2437" s="228" t="str">
        <f t="shared" si="32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7"/>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28"/>
        <v>0</v>
      </c>
      <c r="AB2438" s="228" t="str">
        <f t="shared" si="32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7"/>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28"/>
        <v>0</v>
      </c>
      <c r="AB2439" s="228" t="str">
        <f t="shared" si="32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7"/>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28"/>
        <v>0</v>
      </c>
      <c r="AB2440" s="228" t="str">
        <f t="shared" si="32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7"/>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28"/>
        <v>0</v>
      </c>
      <c r="AB2441" s="228" t="str">
        <f t="shared" si="32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7"/>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28"/>
        <v>0</v>
      </c>
      <c r="AB2442" s="228" t="str">
        <f t="shared" si="32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7"/>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28"/>
        <v>0</v>
      </c>
      <c r="AB2443" s="228" t="str">
        <f t="shared" si="32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7"/>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28"/>
        <v>0</v>
      </c>
      <c r="AB2444" s="228" t="str">
        <f t="shared" si="32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7"/>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28"/>
        <v>0</v>
      </c>
      <c r="AB2445" s="228" t="str">
        <f t="shared" si="32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7"/>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28"/>
        <v>0</v>
      </c>
      <c r="AB2446" s="228" t="str">
        <f t="shared" si="32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7"/>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28"/>
        <v>0</v>
      </c>
      <c r="AB2447" s="228" t="str">
        <f t="shared" si="32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7"/>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28"/>
        <v>0</v>
      </c>
      <c r="AB2448" s="228" t="str">
        <f t="shared" si="32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7"/>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28"/>
        <v>0</v>
      </c>
      <c r="AB2449" s="228" t="str">
        <f t="shared" si="32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7"/>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28"/>
        <v>0</v>
      </c>
      <c r="AB2450" s="228" t="str">
        <f t="shared" si="32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7"/>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28"/>
        <v>0</v>
      </c>
      <c r="AB2451" s="228" t="str">
        <f t="shared" si="32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7"/>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28"/>
        <v>0</v>
      </c>
      <c r="AB2452" s="228" t="str">
        <f t="shared" si="32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7"/>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28"/>
        <v>0</v>
      </c>
      <c r="AB2453" s="228" t="str">
        <f t="shared" si="32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7"/>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28"/>
        <v>0</v>
      </c>
      <c r="AB2454" s="228" t="str">
        <f t="shared" si="32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27"/>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28"/>
        <v>0</v>
      </c>
      <c r="AB2455" s="228" t="str">
        <f t="shared" si="32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27"/>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28"/>
        <v>0</v>
      </c>
      <c r="AB2456" s="228" t="str">
        <f t="shared" si="32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27"/>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28"/>
        <v>0</v>
      </c>
      <c r="AB2457" s="228" t="str">
        <f t="shared" si="32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27"/>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28"/>
        <v>0</v>
      </c>
      <c r="AB2458" s="228" t="str">
        <f t="shared" si="32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27"/>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28"/>
        <v>0</v>
      </c>
      <c r="AB2459" s="228" t="str">
        <f t="shared" si="32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 ca="1" si="330">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28"/>
        <v>0</v>
      </c>
      <c r="AB2460" s="228" t="str">
        <f t="shared" ref="AB2460" si="33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ca="1">IF(B2461="","",IF(ISERROR(MATCH($E2461,CL,0)),"Unknown",INDIRECT("'C'!$A$"&amp;MATCH($E2461,CL,0)+1)))</f>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28"/>
        <v>0</v>
      </c>
      <c r="AB2461" s="228" t="str">
        <f>B2461&amp;C2461</f>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ref="S2462" ca="1" si="332">IF(B2462="","",IF(ISERROR(MATCH($E2462,CL,0)),"Unknown",INDIRECT("'C'!$A$"&amp;MATCH($E2462,CL,0)+1)))</f>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ref="S2463:S2473" ca="1" si="333">IF(B2463="","",IF(ISERROR(MATCH($E2463,CL,0)),"Unknown",INDIRECT("'C'!$A$"&amp;MATCH($E2463,CL,0)+1)))</f>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3"/>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3"/>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3"/>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3"/>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3"/>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3"/>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3"/>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3"/>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3"/>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285" t="str">
        <f>IF(LEN(A2473)=0,"",INDEX('Smelter Look-up'!$A:$A,MATCH($A2473,'Smelter Look-up'!$E:$E,0)))</f>
        <v/>
      </c>
      <c r="C2473" s="186" t="str">
        <f>IF(LEN(A2473)=0,"",INDEX('Smelter Look-up'!$C:$C,MATCH($A2473,'Smelter Look-up'!$E:$E,0)))</f>
        <v/>
      </c>
      <c r="D2473" s="288"/>
      <c r="E2473" s="285" t="str">
        <f ca="1">IF(ISERROR($V2473),"",OFFSET('Smelter Look-up'!$D$4,$V2473-4,0)&amp;"")</f>
        <v/>
      </c>
      <c r="F2473" s="285" t="str">
        <f ca="1">IF(ISERROR($V2473),"",OFFSET('Smelter Look-up'!$E$4,$V2473-4,0))</f>
        <v/>
      </c>
      <c r="G2473" s="285" t="str">
        <f ca="1">IF(C2473=$X$4,IF(ISERROR($V2473),"Enter smelter details","RMI"),IF(ISERROR($V2473),"",OFFSET('Smelter Look-up'!$F$4,$V2473-4,0)))</f>
        <v/>
      </c>
      <c r="H2473" s="289" t="str">
        <f ca="1">IF(ISERROR($V2473),"",OFFSET('Smelter Look-up'!$G$4,$V2473-4,0))</f>
        <v/>
      </c>
      <c r="I2473" s="290" t="str">
        <f ca="1">IF(ISERROR($V2473),"",OFFSET('Smelter Look-up'!$H$4,$V2473-4,0))</f>
        <v/>
      </c>
      <c r="J2473" s="291" t="str">
        <f ca="1">IF(ISERROR($V2473),"",OFFSET('Smelter Look-up'!$I$4,$V2473-4,0))</f>
        <v/>
      </c>
      <c r="K2473" s="224"/>
      <c r="L2473" s="224"/>
      <c r="M2473" s="224"/>
      <c r="N2473" s="224"/>
      <c r="O2473" s="224"/>
      <c r="P2473" s="287"/>
      <c r="Q2473" s="284"/>
      <c r="R2473" s="286" t="str">
        <f ca="1">IF(ISERROR($V2473),"",OFFSET('Smelter Look-up'!$C$4,$V2473-4,0)&amp;"")</f>
        <v/>
      </c>
      <c r="S2473" s="283" t="str">
        <f t="shared" ca="1" si="333"/>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ca="1">IF(AND(C2473="Smelter not listed",OR(LEN(D2473)=0,LEN(E2473)=0)),1,0)</f>
        <v>0</v>
      </c>
      <c r="AB2473" s="228" t="str">
        <f>B2473&amp;C2473</f>
        <v/>
      </c>
    </row>
    <row r="247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C18856D-A0AC-4481-889B-B7035F757421}"/>
    </customSheetView>
  </customSheetViews>
  <mergeCells count="3">
    <mergeCell ref="J2:O2"/>
    <mergeCell ref="B3:E3"/>
    <mergeCell ref="G3:I3"/>
  </mergeCells>
  <conditionalFormatting sqref="B160:B2473">
    <cfRule type="expression" dxfId="21" priority="4" stopIfTrue="1">
      <formula>IF(B160="",TRUE)</formula>
    </cfRule>
    <cfRule type="expression" dxfId="20" priority="7" stopIfTrue="1">
      <formula>IF(AND(COUNTIF(MetalSmelter,B160&amp;C160)=0,LEN(C160)&gt;0),TRUE,FALSE)</formula>
    </cfRule>
  </conditionalFormatting>
  <conditionalFormatting sqref="C160:C2473">
    <cfRule type="expression" dxfId="19" priority="2" stopIfTrue="1">
      <formula>IF(AND(B160&lt;&gt;"",C160=""),TRUE)</formula>
    </cfRule>
  </conditionalFormatting>
  <conditionalFormatting sqref="D160:D2473">
    <cfRule type="expression" dxfId="18" priority="11" stopIfTrue="1">
      <formula>IF(AND(LEN($C160)&gt;0,AND($C160&lt;&gt;"Smelter Not Listed",ISBLANK($D160))),1,0)</formula>
    </cfRule>
    <cfRule type="expression" dxfId="17" priority="18" stopIfTrue="1">
      <formula>IF(AND(D160="",$C160=$X$4),TRUE)</formula>
    </cfRule>
    <cfRule type="expression" dxfId="16" priority="19" stopIfTrue="1">
      <formula>IF(FIND("!",D160),TRUE)</formula>
    </cfRule>
  </conditionalFormatting>
  <conditionalFormatting sqref="F160:F2473">
    <cfRule type="expression" dxfId="15" priority="3" stopIfTrue="1">
      <formula>IF(AND(LEN($A160)&gt;0,$A160&lt;&gt;$F160),TRUE,FALSE)</formula>
    </cfRule>
  </conditionalFormatting>
  <conditionalFormatting sqref="G160:G2473">
    <cfRule type="expression" dxfId="14" priority="20" stopIfTrue="1">
      <formula>IF(FIND("Enter smelter details",G160),TRUE)</formula>
    </cfRule>
  </conditionalFormatting>
  <conditionalFormatting sqref="R5:R2473 E160:E2473">
    <cfRule type="expression" dxfId="13" priority="5" stopIfTrue="1">
      <formula>IF(AND(E5="",$C5=$X$4),TRUE)</formula>
    </cfRule>
    <cfRule type="expression" dxfId="12" priority="6" stopIfTrue="1">
      <formula>IF(FIND("!",E5),TRUE)</formula>
    </cfRule>
  </conditionalFormatting>
  <dataValidations count="5">
    <dataValidation type="list" allowBlank="1" showInputMessage="1" showErrorMessage="1" sqref="B575:B2473" xr:uid="{00000000-0002-0000-0400-000000000000}">
      <formula1>Metal</formula1>
    </dataValidation>
    <dataValidation allowBlank="1" showErrorMessage="1" sqref="F575:G2473" xr:uid="{00000000-0002-0000-0400-000001000000}"/>
    <dataValidation type="list" showInputMessage="1" showErrorMessage="1" sqref="C575:C2473" xr:uid="{00000000-0002-0000-0400-000002000000}">
      <formula1>SN</formula1>
    </dataValidation>
    <dataValidation type="list" allowBlank="1" showInputMessage="1" showErrorMessage="1" sqref="E575:E2473" xr:uid="{00000000-0002-0000-0400-000003000000}">
      <formula1>CL</formula1>
    </dataValidation>
    <dataValidation type="list" allowBlank="1" showInputMessage="1" showErrorMessage="1" sqref="P575:P247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14" t="str">
        <f ca="1">OFFSET(L!$C$1,MATCH("Checker"&amp;ADDRESS(ROW(),COLUMN(),4),L!$A:$A,0)-1,SL,,)</f>
        <v>To ensure all required fields have been populated before submitting to your customers review form for any line items highlighted in red</v>
      </c>
      <c r="B1" s="414"/>
      <c r="C1" s="414"/>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Glenair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Müller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mmueller@glenair.de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+49(0)6172-6816-228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Müller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mmueller@glenair.de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45342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https://cdn.glenair.com/compliance/pdf/conflict-minerals-statement.pdf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List'!AB$5:AB$2473,"Tantalum?*")&gt;0),0,1)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List'!AB$5:AB$2473,"Tin?*")&gt;0),0,1)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List'!AB$5:AB$2473,"Gold?*")&gt;0),0,1)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List'!AB$5:AB$2473,"Tungsten?*")&gt;0),0,1)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16" t="str">
        <f ca="1">OFFSET(L!$C$1,MATCH("Product List"&amp;ADDRESS(ROW(),COLUMN(),4),L!$A:$A,0)-1,SL,,)</f>
        <v>Completion required only if reporting level "Product (or List of Products)" selected on the 'Declaration' worksheet.</v>
      </c>
      <c r="B1" s="417"/>
      <c r="C1" s="417"/>
      <c r="D1" s="41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5" t="s">
        <v>894</v>
      </c>
      <c r="C4" s="415"/>
      <c r="D4" s="41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18" t="str">
        <f ca="1">OFFSET(L!$C$1,MATCH("General"&amp;"Cpy",L!$A:$A,0)-1,SL,,)</f>
        <v>© 2023 Responsible Minerals Initiative. All rights reserved.</v>
      </c>
      <c r="C2006" s="418"/>
      <c r="D2006" s="418"/>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1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9"/>
      <c r="C1" s="419"/>
      <c r="D1" s="419"/>
      <c r="E1" s="419"/>
      <c r="F1" s="419"/>
      <c r="G1" s="419"/>
    </row>
    <row r="2" spans="1:11">
      <c r="A2" s="420"/>
      <c r="B2" s="420"/>
      <c r="C2" s="420"/>
      <c r="D2" s="420"/>
      <c r="E2" s="420"/>
      <c r="F2" s="420"/>
      <c r="G2" s="420"/>
      <c r="H2" s="420"/>
      <c r="I2" s="420"/>
    </row>
    <row r="3" spans="1:11">
      <c r="A3" s="420"/>
      <c r="B3" s="420"/>
      <c r="C3" s="420"/>
      <c r="D3" s="420"/>
      <c r="E3" s="420"/>
      <c r="F3" s="420"/>
      <c r="G3" s="420"/>
      <c r="H3" s="420"/>
      <c r="I3" s="42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2024-03-26T14:12:12Z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