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PDP/"/>
    </mc:Choice>
  </mc:AlternateContent>
  <xr:revisionPtr revIDLastSave="1" documentId="8_{E3058AD3-3F9B-4185-B873-4BB648459C35}" xr6:coauthVersionLast="47" xr6:coauthVersionMax="47" xr10:uidLastSave="{2E436F7B-81F5-4686-AB8E-C92D0C8E8D3B}"/>
  <workbookProtection workbookAlgorithmName="SHA-512" workbookHashValue="OSlKls1kHD2N0ljiJeLEoXUKLdMDGjAxqypY7kDMXeSpqBVr09nCAbUI3m3RmdHYbIctsE9Uar1WNsTv6VKpUw==" workbookSaltValue="V749vAyjK4+uhqWohz+NtA==" workbookSpinCount="100000" lockStructure="1"/>
  <bookViews>
    <workbookView xWindow="-25320" yWindow="1320" windowWidth="21600" windowHeight="12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0" i="5" l="1"/>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G68" i="6" s="1"/>
  <c r="X13" i="5"/>
  <c r="V13" i="5"/>
  <c r="AB12" i="5"/>
  <c r="X12" i="5"/>
  <c r="V12" i="5"/>
  <c r="AB11" i="5"/>
  <c r="X11" i="5"/>
  <c r="V11" i="5"/>
  <c r="T11" i="5"/>
  <c r="AB9" i="5"/>
  <c r="X9" i="5"/>
  <c r="V9" i="5"/>
  <c r="AB8" i="5"/>
  <c r="X8" i="5"/>
  <c r="V8" i="5"/>
  <c r="AB7" i="5"/>
  <c r="X7" i="5"/>
  <c r="V7" i="5"/>
  <c r="AB6" i="5"/>
  <c r="X6" i="5"/>
  <c r="V6" i="5"/>
  <c r="T6" i="5"/>
  <c r="AB5" i="5"/>
  <c r="X5" i="5"/>
  <c r="V5"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1" i="5"/>
  <c r="E31" i="5"/>
  <c r="V32" i="5"/>
  <c r="E32" i="5"/>
  <c r="X32" i="5" s="1"/>
  <c r="V33" i="5"/>
  <c r="E33" i="5"/>
  <c r="X33" i="5" s="1"/>
  <c r="V34" i="5"/>
  <c r="E34" i="5"/>
  <c r="X34" i="5" s="1"/>
  <c r="V35" i="5"/>
  <c r="E35" i="5"/>
  <c r="V36" i="5"/>
  <c r="E36" i="5"/>
  <c r="X36" i="5" s="1"/>
  <c r="V37" i="5"/>
  <c r="E37" i="5"/>
  <c r="X37" i="5" s="1"/>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X70" i="5" s="1"/>
  <c r="V71" i="5"/>
  <c r="E71" i="5"/>
  <c r="V72" i="5"/>
  <c r="E72" i="5"/>
  <c r="V73" i="5"/>
  <c r="E73" i="5"/>
  <c r="X73" i="5" s="1"/>
  <c r="V74" i="5"/>
  <c r="E74" i="5"/>
  <c r="X74" i="5" s="1"/>
  <c r="V75" i="5"/>
  <c r="E75" i="5"/>
  <c r="V76" i="5"/>
  <c r="E76" i="5"/>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V124" i="5"/>
  <c r="E124" i="5"/>
  <c r="V125" i="5"/>
  <c r="E125" i="5"/>
  <c r="X125" i="5" s="1"/>
  <c r="V126" i="5"/>
  <c r="E126" i="5"/>
  <c r="X126" i="5" s="1"/>
  <c r="V127" i="5"/>
  <c r="E127" i="5"/>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V248" i="5"/>
  <c r="E248" i="5"/>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V268" i="5"/>
  <c r="E268" i="5"/>
  <c r="V269" i="5"/>
  <c r="E269" i="5"/>
  <c r="X269" i="5" s="1"/>
  <c r="V270" i="5"/>
  <c r="E270" i="5"/>
  <c r="X270" i="5" s="1"/>
  <c r="V271" i="5"/>
  <c r="E271" i="5"/>
  <c r="X271" i="5" s="1"/>
  <c r="V272" i="5"/>
  <c r="E272" i="5"/>
  <c r="V273" i="5"/>
  <c r="E273" i="5"/>
  <c r="X273" i="5" s="1"/>
  <c r="V274" i="5"/>
  <c r="E274" i="5"/>
  <c r="X274" i="5" s="1"/>
  <c r="V275" i="5"/>
  <c r="E275" i="5"/>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V300" i="5"/>
  <c r="E300" i="5"/>
  <c r="V301" i="5"/>
  <c r="E301" i="5"/>
  <c r="X301" i="5" s="1"/>
  <c r="V302" i="5"/>
  <c r="E302" i="5"/>
  <c r="X302" i="5" s="1"/>
  <c r="V303" i="5"/>
  <c r="E303" i="5"/>
  <c r="V304" i="5"/>
  <c r="E304" i="5"/>
  <c r="X304" i="5" s="1"/>
  <c r="V305" i="5"/>
  <c r="E305" i="5"/>
  <c r="X305" i="5" s="1"/>
  <c r="V306" i="5"/>
  <c r="E306" i="5"/>
  <c r="X306" i="5" s="1"/>
  <c r="V307" i="5"/>
  <c r="E307" i="5"/>
  <c r="V308" i="5"/>
  <c r="E308" i="5"/>
  <c r="V309" i="5"/>
  <c r="E309" i="5"/>
  <c r="X309" i="5" s="1"/>
  <c r="V310" i="5"/>
  <c r="E310" i="5"/>
  <c r="X310" i="5" s="1"/>
  <c r="V311" i="5"/>
  <c r="E311" i="5"/>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V324" i="5"/>
  <c r="E324" i="5"/>
  <c r="V325" i="5"/>
  <c r="E325" i="5"/>
  <c r="X325" i="5" s="1"/>
  <c r="V326" i="5"/>
  <c r="E326" i="5"/>
  <c r="X326" i="5" s="1"/>
  <c r="V327" i="5"/>
  <c r="E327" i="5"/>
  <c r="X327" i="5" s="1"/>
  <c r="V328" i="5"/>
  <c r="E328" i="5"/>
  <c r="V329" i="5"/>
  <c r="E329" i="5"/>
  <c r="X329" i="5" s="1"/>
  <c r="V330" i="5"/>
  <c r="E330" i="5"/>
  <c r="X330" i="5" s="1"/>
  <c r="V331" i="5"/>
  <c r="E331" i="5"/>
  <c r="V332" i="5"/>
  <c r="E332" i="5"/>
  <c r="X332" i="5" s="1"/>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V349" i="5"/>
  <c r="E349" i="5"/>
  <c r="X349" i="5" s="1"/>
  <c r="V350" i="5"/>
  <c r="E350" i="5"/>
  <c r="X350" i="5" s="1"/>
  <c r="V351" i="5"/>
  <c r="E351" i="5"/>
  <c r="X351" i="5" s="1"/>
  <c r="V352" i="5"/>
  <c r="E352" i="5"/>
  <c r="X352" i="5" s="1"/>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V373" i="5"/>
  <c r="E373" i="5"/>
  <c r="X373" i="5" s="1"/>
  <c r="V374" i="5"/>
  <c r="E374" i="5"/>
  <c r="X374" i="5" s="1"/>
  <c r="V375" i="5"/>
  <c r="E375" i="5"/>
  <c r="V376" i="5"/>
  <c r="E376" i="5"/>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V460" i="5"/>
  <c r="E460" i="5"/>
  <c r="V461" i="5"/>
  <c r="E461" i="5"/>
  <c r="X461" i="5" s="1"/>
  <c r="V462" i="5"/>
  <c r="E462" i="5"/>
  <c r="X462" i="5" s="1"/>
  <c r="V463" i="5"/>
  <c r="E463" i="5"/>
  <c r="V464" i="5"/>
  <c r="E464" i="5"/>
  <c r="V465" i="5"/>
  <c r="E465" i="5"/>
  <c r="X465" i="5" s="1"/>
  <c r="V466" i="5"/>
  <c r="E466" i="5"/>
  <c r="X466" i="5" s="1"/>
  <c r="V467" i="5"/>
  <c r="E467" i="5"/>
  <c r="V468" i="5"/>
  <c r="E468" i="5"/>
  <c r="X468" i="5" s="1"/>
  <c r="V469" i="5"/>
  <c r="E469" i="5"/>
  <c r="X469" i="5" s="1"/>
  <c r="V470" i="5"/>
  <c r="E470" i="5"/>
  <c r="X470" i="5" s="1"/>
  <c r="V471" i="5"/>
  <c r="E471" i="5"/>
  <c r="V472" i="5"/>
  <c r="E472" i="5"/>
  <c r="V473" i="5"/>
  <c r="E473" i="5"/>
  <c r="X473" i="5" s="1"/>
  <c r="V474" i="5"/>
  <c r="E474" i="5"/>
  <c r="X474" i="5" s="1"/>
  <c r="V475" i="5"/>
  <c r="E475" i="5"/>
  <c r="V476" i="5"/>
  <c r="E476" i="5"/>
  <c r="X476" i="5" s="1"/>
  <c r="V477" i="5"/>
  <c r="E477" i="5"/>
  <c r="X477" i="5" s="1"/>
  <c r="V478" i="5"/>
  <c r="E478" i="5"/>
  <c r="X478" i="5" s="1"/>
  <c r="V479" i="5"/>
  <c r="E479" i="5"/>
  <c r="V480" i="5"/>
  <c r="E480" i="5"/>
  <c r="V481" i="5"/>
  <c r="E481" i="5"/>
  <c r="X481" i="5" s="1"/>
  <c r="V482" i="5"/>
  <c r="E482" i="5"/>
  <c r="X482" i="5" s="1"/>
  <c r="V483" i="5"/>
  <c r="E483" i="5"/>
  <c r="V484" i="5"/>
  <c r="E484" i="5"/>
  <c r="V485" i="5"/>
  <c r="E485" i="5"/>
  <c r="X485" i="5" s="1"/>
  <c r="V486" i="5"/>
  <c r="E486" i="5"/>
  <c r="X486" i="5" s="1"/>
  <c r="V487" i="5"/>
  <c r="E487" i="5"/>
  <c r="V488" i="5"/>
  <c r="E488" i="5"/>
  <c r="V489" i="5"/>
  <c r="E489" i="5"/>
  <c r="X489" i="5" s="1"/>
  <c r="V490" i="5"/>
  <c r="E490" i="5"/>
  <c r="X490" i="5" s="1"/>
  <c r="V491" i="5"/>
  <c r="E491" i="5"/>
  <c r="X491" i="5" s="1"/>
  <c r="V492" i="5"/>
  <c r="E492" i="5"/>
  <c r="X492" i="5" s="1"/>
  <c r="V493" i="5"/>
  <c r="E493" i="5"/>
  <c r="X493" i="5" s="1"/>
  <c r="V494" i="5"/>
  <c r="E494" i="5"/>
  <c r="X494" i="5" s="1"/>
  <c r="V495" i="5"/>
  <c r="E495" i="5"/>
  <c r="V496" i="5"/>
  <c r="E496" i="5"/>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X579" i="5" s="1"/>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V645" i="5"/>
  <c r="E645" i="5"/>
  <c r="X645" i="5" s="1"/>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V661" i="5"/>
  <c r="E661" i="5"/>
  <c r="X661" i="5" s="1"/>
  <c r="V662" i="5"/>
  <c r="E662" i="5"/>
  <c r="X662" i="5" s="1"/>
  <c r="V663" i="5"/>
  <c r="E663" i="5"/>
  <c r="X663" i="5" s="1"/>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V713" i="5"/>
  <c r="E713" i="5"/>
  <c r="X713" i="5" s="1"/>
  <c r="V714" i="5"/>
  <c r="E714" i="5"/>
  <c r="X714" i="5" s="1"/>
  <c r="V715" i="5"/>
  <c r="E715" i="5"/>
  <c r="V716" i="5"/>
  <c r="E716" i="5"/>
  <c r="X716" i="5" s="1"/>
  <c r="V717" i="5"/>
  <c r="E717" i="5"/>
  <c r="X717" i="5" s="1"/>
  <c r="V718" i="5"/>
  <c r="E718" i="5"/>
  <c r="X718" i="5" s="1"/>
  <c r="V719" i="5"/>
  <c r="E719" i="5"/>
  <c r="V720" i="5"/>
  <c r="E720" i="5"/>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X844" i="5" s="1"/>
  <c r="V845" i="5"/>
  <c r="E845" i="5"/>
  <c r="X845" i="5" s="1"/>
  <c r="V846" i="5"/>
  <c r="E846" i="5"/>
  <c r="X846" i="5" s="1"/>
  <c r="V847" i="5"/>
  <c r="E847" i="5"/>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V972" i="5"/>
  <c r="E972" i="5"/>
  <c r="V973" i="5"/>
  <c r="E973" i="5"/>
  <c r="X973" i="5" s="1"/>
  <c r="V974" i="5"/>
  <c r="E974" i="5"/>
  <c r="X974" i="5" s="1"/>
  <c r="V975" i="5"/>
  <c r="E975" i="5"/>
  <c r="X975" i="5" s="1"/>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X1278" i="5" s="1"/>
  <c r="V1279" i="5"/>
  <c r="E1279" i="5"/>
  <c r="V1280" i="5"/>
  <c r="E1280" i="5"/>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X1559" i="5" s="1"/>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X1571" i="5" s="1"/>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X1587" i="5" s="1"/>
  <c r="V1588" i="5"/>
  <c r="E1588" i="5"/>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V1853" i="5"/>
  <c r="E1853" i="5"/>
  <c r="X1853" i="5" s="1"/>
  <c r="V1854" i="5"/>
  <c r="E1854" i="5"/>
  <c r="X1854" i="5" s="1"/>
  <c r="V1855" i="5"/>
  <c r="E1855" i="5"/>
  <c r="V1856" i="5"/>
  <c r="E1856" i="5"/>
  <c r="V1857" i="5"/>
  <c r="E1857" i="5"/>
  <c r="X1857" i="5" s="1"/>
  <c r="V1858" i="5"/>
  <c r="E1858" i="5"/>
  <c r="X1858" i="5" s="1"/>
  <c r="V1859" i="5"/>
  <c r="E1859" i="5"/>
  <c r="X1859" i="5" s="1"/>
  <c r="V1860" i="5"/>
  <c r="E1860" i="5"/>
  <c r="V1861" i="5"/>
  <c r="E1861" i="5"/>
  <c r="X1861" i="5" s="1"/>
  <c r="V1862" i="5"/>
  <c r="E1862" i="5"/>
  <c r="X1862" i="5" s="1"/>
  <c r="V1863" i="5"/>
  <c r="E1863" i="5"/>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V1900" i="5"/>
  <c r="E1900" i="5"/>
  <c r="V1901" i="5"/>
  <c r="E1901" i="5"/>
  <c r="X1901" i="5" s="1"/>
  <c r="V1902" i="5"/>
  <c r="E1902" i="5"/>
  <c r="X1902" i="5" s="1"/>
  <c r="V1903" i="5"/>
  <c r="E1903" i="5"/>
  <c r="X1903" i="5" s="1"/>
  <c r="V1904" i="5"/>
  <c r="E1904" i="5"/>
  <c r="V1905" i="5"/>
  <c r="E1905" i="5"/>
  <c r="X1905" i="5" s="1"/>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V2052" i="5"/>
  <c r="E2052" i="5"/>
  <c r="V2053" i="5"/>
  <c r="E2053" i="5"/>
  <c r="X2053" i="5" s="1"/>
  <c r="V2054" i="5"/>
  <c r="E2054" i="5"/>
  <c r="X2054" i="5" s="1"/>
  <c r="V2055" i="5"/>
  <c r="E2055" i="5"/>
  <c r="V2056" i="5"/>
  <c r="E2056" i="5"/>
  <c r="X2056" i="5" s="1"/>
  <c r="V2057" i="5"/>
  <c r="E2057" i="5"/>
  <c r="X2057" i="5" s="1"/>
  <c r="V2058" i="5"/>
  <c r="E2058" i="5"/>
  <c r="X2058" i="5" s="1"/>
  <c r="V2059" i="5"/>
  <c r="E2059" i="5"/>
  <c r="V2060" i="5"/>
  <c r="E2060" i="5"/>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X2096" i="5" s="1"/>
  <c r="V2097" i="5"/>
  <c r="E2097" i="5"/>
  <c r="X2097" i="5" s="1"/>
  <c r="V2098" i="5"/>
  <c r="E2098" i="5"/>
  <c r="X2098" i="5" s="1"/>
  <c r="V2099" i="5"/>
  <c r="E2099" i="5"/>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G17" i="6" s="1"/>
  <c r="H17" i="6" s="1"/>
  <c r="B16" i="6"/>
  <c r="B15" i="6"/>
  <c r="F20" i="6" s="1"/>
  <c r="B14" i="6"/>
  <c r="G14" i="6"/>
  <c r="H14" i="6" s="1"/>
  <c r="H13" i="6"/>
  <c r="B12" i="6"/>
  <c r="G12" i="6"/>
  <c r="H12" i="6" s="1"/>
  <c r="D12" i="6" s="1"/>
  <c r="B11" i="6"/>
  <c r="G11" i="6"/>
  <c r="H11" i="6" s="1"/>
  <c r="D11" i="6" s="1"/>
  <c r="G10" i="6"/>
  <c r="H10" i="6"/>
  <c r="D10" i="6" s="1"/>
  <c r="G9" i="6"/>
  <c r="H9" i="6" s="1"/>
  <c r="D9" i="6" s="1"/>
  <c r="B8" i="6"/>
  <c r="G8" i="6"/>
  <c r="H8" i="6" s="1"/>
  <c r="B7" i="6"/>
  <c r="G7" i="6" s="1"/>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B90" i="4"/>
  <c r="H67" i="4"/>
  <c r="P47" i="4"/>
  <c r="P46" i="4"/>
  <c r="P45" i="4"/>
  <c r="B45" i="4" s="1"/>
  <c r="A30" i="6" s="1"/>
  <c r="P44" i="4"/>
  <c r="P43" i="4"/>
  <c r="Q43" i="4" s="1"/>
  <c r="P41" i="4"/>
  <c r="P40" i="4"/>
  <c r="P39" i="4"/>
  <c r="B39" i="4" s="1"/>
  <c r="B63" i="4" s="1"/>
  <c r="A45" i="6" s="1"/>
  <c r="P38" i="4"/>
  <c r="B38" i="4" s="1"/>
  <c r="B50" i="4" s="1"/>
  <c r="A34" i="6" s="1"/>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X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31" i="5"/>
  <c r="H32" i="5"/>
  <c r="X40" i="5"/>
  <c r="X64"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G16" i="6"/>
  <c r="H16" i="6"/>
  <c r="B19" i="6"/>
  <c r="B49" i="6" s="1"/>
  <c r="G49" i="6" s="1"/>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363" i="5"/>
  <c r="X456" i="5"/>
  <c r="S598" i="5"/>
  <c r="X376" i="5"/>
  <c r="X503" i="5"/>
  <c r="X323" i="5"/>
  <c r="X360" i="5"/>
  <c r="X483" i="5"/>
  <c r="X488" i="5"/>
  <c r="X555" i="5"/>
  <c r="X387" i="5"/>
  <c r="X559" i="5"/>
  <c r="S532" i="5"/>
  <c r="X336" i="5"/>
  <c r="X356" i="5"/>
  <c r="S356" i="5"/>
  <c r="S343" i="5"/>
  <c r="X331" i="5"/>
  <c r="X451" i="5"/>
  <c r="X335" i="5"/>
  <c r="S315" i="5"/>
  <c r="X96" i="5"/>
  <c r="X48" i="5"/>
  <c r="X311" i="5"/>
  <c r="S357" i="5"/>
  <c r="X383" i="5"/>
  <c r="S383" i="5"/>
  <c r="X92" i="5"/>
  <c r="X76" i="5"/>
  <c r="X44"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44" i="6"/>
  <c r="G44" i="6"/>
  <c r="B24" i="6"/>
  <c r="G24" i="6" s="1"/>
  <c r="F2426" i="5"/>
  <c r="R2426" i="5"/>
  <c r="J2426" i="5"/>
  <c r="I2426" i="5"/>
  <c r="H2426" i="5"/>
  <c r="D5" i="6"/>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2439" i="5"/>
  <c r="F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21" i="5"/>
  <c r="S29" i="5"/>
  <c r="S13" i="5"/>
  <c r="T27" i="5"/>
  <c r="S7" i="5"/>
  <c r="S27" i="5"/>
  <c r="S11" i="5"/>
  <c r="S30" i="5"/>
  <c r="S14" i="5"/>
  <c r="T23" i="5"/>
  <c r="T26" i="5"/>
  <c r="T9" i="5"/>
  <c r="S18" i="5"/>
  <c r="T7" i="5"/>
  <c r="T5" i="5"/>
  <c r="T25" i="5"/>
  <c r="T8" i="5"/>
  <c r="S20" i="5"/>
  <c r="S23" i="5"/>
  <c r="S6" i="5"/>
  <c r="G64" i="6" a="1"/>
  <c r="T29" i="5"/>
  <c r="T13" i="5"/>
  <c r="S21" i="5"/>
  <c r="T28" i="5"/>
  <c r="T19" i="5"/>
  <c r="S8" i="5"/>
  <c r="S19" i="5"/>
  <c r="S25" i="5"/>
  <c r="S22" i="5"/>
  <c r="S5" i="5"/>
  <c r="T15" i="5"/>
  <c r="T18" i="5"/>
  <c r="S26" i="5"/>
  <c r="S9" i="5"/>
  <c r="T16" i="5"/>
  <c r="T12" i="5"/>
  <c r="S16" i="5"/>
  <c r="T30" i="5"/>
  <c r="T14" i="5"/>
  <c r="T20" i="5"/>
  <c r="T17" i="5"/>
  <c r="S28" i="5"/>
  <c r="S12" i="5"/>
  <c r="S15" i="5"/>
  <c r="T24" i="5"/>
  <c r="S24" i="5"/>
  <c r="S17" i="5"/>
  <c r="T22" i="5"/>
  <c r="G65" i="6" l="1"/>
  <c r="G67" i="6"/>
  <c r="G66" i="6"/>
  <c r="G69" i="6" a="1"/>
  <c r="G69" i="6" s="1"/>
  <c r="H69" i="6" s="1"/>
  <c r="C10" i="6"/>
  <c r="B36" i="6"/>
  <c r="G36" i="6" s="1"/>
  <c r="D17" i="6"/>
  <c r="B37" i="6"/>
  <c r="G37" i="6" s="1"/>
  <c r="B22" i="6"/>
  <c r="C17" i="6"/>
  <c r="B27" i="6"/>
  <c r="G27" i="6" s="1"/>
  <c r="B42" i="6"/>
  <c r="G42" i="6" s="1"/>
  <c r="B32" i="6"/>
  <c r="G32" i="6" s="1"/>
  <c r="B41" i="6"/>
  <c r="G41" i="6" s="1"/>
  <c r="C16" i="6"/>
  <c r="B51" i="6"/>
  <c r="G51" i="6" s="1"/>
  <c r="G21" i="6"/>
  <c r="H21" i="6" s="1"/>
  <c r="F26" i="6"/>
  <c r="B26" i="6"/>
  <c r="G26" i="6" s="1"/>
  <c r="B83" i="4"/>
  <c r="A59" i="6" s="1"/>
  <c r="B61" i="4"/>
  <c r="A43" i="6" s="1"/>
  <c r="B49" i="4"/>
  <c r="A33" i="6" s="1"/>
  <c r="B85" i="4"/>
  <c r="A60" i="6" s="1"/>
  <c r="B81" i="4"/>
  <c r="A58" i="6" s="1"/>
  <c r="B79" i="4"/>
  <c r="A57" i="6" s="1"/>
  <c r="B77" i="4"/>
  <c r="A55" i="6" s="1"/>
  <c r="B43" i="4"/>
  <c r="A28" i="6" s="1"/>
  <c r="B55" i="4"/>
  <c r="A38" i="6" s="1"/>
  <c r="B37" i="4"/>
  <c r="A23" i="6" s="1"/>
  <c r="B89" i="4"/>
  <c r="A63" i="6" s="1"/>
  <c r="B20" i="6"/>
  <c r="B40" i="6" s="1"/>
  <c r="G40" i="6" s="1"/>
  <c r="B65" i="4"/>
  <c r="A47" i="6" s="1"/>
  <c r="G15" i="6"/>
  <c r="H15" i="6" s="1"/>
  <c r="C15" i="6" s="1"/>
  <c r="D14" i="6"/>
  <c r="K65" i="6"/>
  <c r="B29" i="6"/>
  <c r="G29" i="6" s="1"/>
  <c r="F24" i="6"/>
  <c r="B34" i="6"/>
  <c r="G34" i="6" s="1"/>
  <c r="B39" i="6"/>
  <c r="G39" i="6" s="1"/>
  <c r="B67" i="4"/>
  <c r="A48" i="6" s="1"/>
  <c r="G19" i="6"/>
  <c r="H19" i="6" s="1"/>
  <c r="D19" i="6" s="1"/>
  <c r="B75" i="4"/>
  <c r="A54" i="6" s="1"/>
  <c r="C19" i="6"/>
  <c r="B87" i="4"/>
  <c r="A62" i="6" s="1"/>
  <c r="B31" i="4"/>
  <c r="A18" i="6" s="1"/>
  <c r="C14" i="6"/>
  <c r="C12" i="6"/>
  <c r="C11" i="6"/>
  <c r="B35" i="4"/>
  <c r="A22" i="6" s="1"/>
  <c r="B70" i="4"/>
  <c r="A51" i="6" s="1"/>
  <c r="D49" i="4"/>
  <c r="B71" i="4"/>
  <c r="A52" i="6" s="1"/>
  <c r="A26" i="6"/>
  <c r="B51" i="4"/>
  <c r="A35" i="6" s="1"/>
  <c r="B57" i="4"/>
  <c r="A40" i="6" s="1"/>
  <c r="B32" i="4"/>
  <c r="A19" i="6" s="1"/>
  <c r="B69" i="4"/>
  <c r="A50" i="6" s="1"/>
  <c r="D8" i="6"/>
  <c r="C8" i="6"/>
  <c r="C9" i="6"/>
  <c r="C7" i="6"/>
  <c r="B33" i="4"/>
  <c r="A20" i="6" s="1"/>
  <c r="D43" i="4"/>
  <c r="D37" i="4"/>
  <c r="D74" i="4"/>
  <c r="A25" i="6"/>
  <c r="B34" i="4"/>
  <c r="A21" i="6" s="1"/>
  <c r="B52" i="4"/>
  <c r="A36" i="6" s="1"/>
  <c r="C5" i="6"/>
  <c r="B53" i="4"/>
  <c r="A37" i="6" s="1"/>
  <c r="C6" i="6"/>
  <c r="B64" i="4"/>
  <c r="A46" i="6" s="1"/>
  <c r="A27" i="6"/>
  <c r="G31" i="4"/>
  <c r="G55" i="4"/>
  <c r="C4" i="6"/>
  <c r="G64" i="6"/>
  <c r="C69" i="6"/>
  <c r="B62" i="4"/>
  <c r="A44" i="6" s="1"/>
  <c r="G61" i="4"/>
  <c r="D61" i="4"/>
  <c r="G67" i="4"/>
  <c r="D55" i="4"/>
  <c r="B56" i="4"/>
  <c r="A39" i="6" s="1"/>
  <c r="G37" i="4"/>
  <c r="D67" i="4"/>
  <c r="B68" i="4"/>
  <c r="A49" i="6" s="1"/>
  <c r="G74" i="4"/>
  <c r="A24" i="6"/>
  <c r="G43" i="4"/>
  <c r="B52" i="6" l="1"/>
  <c r="G52" i="6" s="1"/>
  <c r="G22" i="6"/>
  <c r="H22" i="6" s="1"/>
  <c r="B47" i="6"/>
  <c r="G47" i="6" s="1"/>
  <c r="F27" i="6"/>
  <c r="D21" i="6"/>
  <c r="K67" i="6"/>
  <c r="C21" i="6"/>
  <c r="F36" i="6"/>
  <c r="H36" i="6" s="1"/>
  <c r="F41" i="6"/>
  <c r="H41" i="6" s="1"/>
  <c r="F67" i="6"/>
  <c r="H67" i="6" s="1"/>
  <c r="F46" i="6"/>
  <c r="H46" i="6" s="1"/>
  <c r="H26" i="6"/>
  <c r="F31" i="6"/>
  <c r="H31" i="6" s="1"/>
  <c r="F51" i="6"/>
  <c r="H51" i="6" s="1"/>
  <c r="F25" i="6"/>
  <c r="F54" i="6" s="1"/>
  <c r="B45" i="6"/>
  <c r="G45" i="6" s="1"/>
  <c r="D15" i="6"/>
  <c r="B30" i="6"/>
  <c r="G30" i="6" s="1"/>
  <c r="B50" i="6"/>
  <c r="G50" i="6" s="1"/>
  <c r="B25" i="6"/>
  <c r="G25" i="6" s="1"/>
  <c r="B35" i="6"/>
  <c r="G35" i="6" s="1"/>
  <c r="G20" i="6"/>
  <c r="H20" i="6" s="1"/>
  <c r="K66" i="6" s="1"/>
  <c r="F39" i="6"/>
  <c r="H39" i="6" s="1"/>
  <c r="H24" i="6"/>
  <c r="F65" i="6"/>
  <c r="F44" i="6"/>
  <c r="H44" i="6" s="1"/>
  <c r="F34" i="6"/>
  <c r="H34" i="6" s="1"/>
  <c r="F49" i="6"/>
  <c r="H49" i="6" s="1"/>
  <c r="F29" i="6"/>
  <c r="H29" i="6" s="1"/>
  <c r="B64" i="6"/>
  <c r="H64" i="6"/>
  <c r="D22" i="6" l="1"/>
  <c r="K68" i="6"/>
  <c r="C22" i="6"/>
  <c r="F42" i="6"/>
  <c r="H42" i="6" s="1"/>
  <c r="F47" i="6"/>
  <c r="H47" i="6" s="1"/>
  <c r="F32" i="6"/>
  <c r="H32" i="6" s="1"/>
  <c r="F68" i="6"/>
  <c r="H68" i="6" s="1"/>
  <c r="F52" i="6"/>
  <c r="H52" i="6" s="1"/>
  <c r="F37" i="6"/>
  <c r="H37" i="6" s="1"/>
  <c r="H27" i="6"/>
  <c r="D46" i="6"/>
  <c r="C46" i="6"/>
  <c r="D67" i="6"/>
  <c r="C67" i="6"/>
  <c r="D26" i="6"/>
  <c r="C26" i="6"/>
  <c r="D41" i="6"/>
  <c r="C41" i="6"/>
  <c r="D36" i="6"/>
  <c r="C36" i="6"/>
  <c r="D51" i="6"/>
  <c r="C51" i="6"/>
  <c r="D31" i="6"/>
  <c r="C31" i="6"/>
  <c r="D20" i="6"/>
  <c r="C20" i="6"/>
  <c r="F35" i="6"/>
  <c r="H35" i="6" s="1"/>
  <c r="F50" i="6"/>
  <c r="H50" i="6" s="1"/>
  <c r="H25" i="6"/>
  <c r="F40" i="6"/>
  <c r="H40" i="6" s="1"/>
  <c r="F45" i="6"/>
  <c r="H45" i="6" s="1"/>
  <c r="F66" i="6"/>
  <c r="H66" i="6" s="1"/>
  <c r="F30" i="6"/>
  <c r="H30" i="6" s="1"/>
  <c r="D39" i="6"/>
  <c r="C39" i="6"/>
  <c r="D49" i="6"/>
  <c r="C49" i="6"/>
  <c r="F58" i="6"/>
  <c r="H58" i="6" s="1"/>
  <c r="F60" i="6"/>
  <c r="H60" i="6" s="1"/>
  <c r="F57" i="6"/>
  <c r="H57" i="6" s="1"/>
  <c r="H54" i="6"/>
  <c r="F55" i="6"/>
  <c r="F63" i="6"/>
  <c r="H63" i="6" s="1"/>
  <c r="F62" i="6"/>
  <c r="H62" i="6" s="1"/>
  <c r="F59" i="6"/>
  <c r="H59" i="6" s="1"/>
  <c r="D29" i="6"/>
  <c r="C29" i="6"/>
  <c r="D44" i="6"/>
  <c r="C44" i="6"/>
  <c r="D34" i="6"/>
  <c r="C34" i="6"/>
  <c r="C2" i="6"/>
  <c r="B2" i="6"/>
  <c r="H65" i="6"/>
  <c r="D24" i="6"/>
  <c r="C24" i="6"/>
  <c r="D64" i="6"/>
  <c r="C64" i="6"/>
  <c r="D27" i="6" l="1"/>
  <c r="C27" i="6"/>
  <c r="D68" i="6"/>
  <c r="C68" i="6"/>
  <c r="D32" i="6"/>
  <c r="C32" i="6"/>
  <c r="D37" i="6"/>
  <c r="C37" i="6"/>
  <c r="D52" i="6"/>
  <c r="C52" i="6"/>
  <c r="D47" i="6"/>
  <c r="C47" i="6"/>
  <c r="D42" i="6"/>
  <c r="C42" i="6"/>
  <c r="D45" i="6"/>
  <c r="C45" i="6"/>
  <c r="D30" i="6"/>
  <c r="C30" i="6"/>
  <c r="D50" i="6"/>
  <c r="C50" i="6"/>
  <c r="D66" i="6"/>
  <c r="C66" i="6"/>
  <c r="D40" i="6"/>
  <c r="C40" i="6"/>
  <c r="D25" i="6"/>
  <c r="C25" i="6"/>
  <c r="D35" i="6"/>
  <c r="C35" i="6"/>
  <c r="D63" i="6"/>
  <c r="C63" i="6"/>
  <c r="D54" i="6"/>
  <c r="C54" i="6"/>
  <c r="D57" i="6"/>
  <c r="C57" i="6"/>
  <c r="F56" i="6"/>
  <c r="H56" i="6" s="1"/>
  <c r="H55" i="6"/>
  <c r="D65" i="6"/>
  <c r="C65" i="6"/>
  <c r="D58" i="6"/>
  <c r="C58" i="6"/>
  <c r="D60" i="6"/>
  <c r="C60" i="6"/>
  <c r="D59" i="6"/>
  <c r="C59" i="6"/>
  <c r="D62" i="6"/>
  <c r="C62"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<sst xmlns="http://schemas.openxmlformats.org/spreadsheetml/2006/main" count="22586" uniqueCount="15815">
  <si>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</si>
  <si>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</si>
  <si>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</si>
  <si>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</si>
  <si>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</si>
  <si>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</si>
  <si>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</si>
  <si>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</si>
  <si>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</si>
  <si>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</si>
  <si>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</si>
  <si>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</si>
  <si>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</si>
  <si>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</si>
  <si>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</si>
  <si>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</si>
  <si>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</si>
  <si>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</si>
  <si>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</si>
  <si>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</si>
  <si>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</si>
  <si>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</si>
  <si>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</si>
  <si>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</si>
  <si>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</si>
  <si>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</si>
  <si>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</si>
  <si>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</si>
  <si>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</si>
  <si>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</si>
  <si>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</si>
  <si>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</si>
  <si>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</si>
  <si>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</si>
  <si>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</si>
  <si>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</si>
  <si>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</si>
  <si>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</si>
  <si>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</si>
  <si>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</si>
  <si>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</si>
  <si>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</si>
  <si>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</si>
  <si>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</si>
  <si>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</si>
  <si>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</si>
  <si>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</si>
  <si>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</si>
  <si>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</si>
  <si>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</si>
  <si>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</si>
  <si>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</si>
  <si>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</si>
  <si>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</si>
  <si>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</si>
  <si>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</si>
  <si>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</si>
  <si>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</si>
  <si>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</si>
  <si>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</si>
  <si>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</si>
  <si>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</si>
  <si>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</si>
  <si>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</si>
  <si>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</si>
  <si>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</si>
  <si>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</si>
  <si>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</si>
  <si>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</si>
  <si>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</si>
  <si>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</si>
  <si>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</si>
  <si>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</si>
  <si>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</si>
  <si>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</si>
  <si>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</si>
  <si>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</si>
  <si>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</si>
  <si>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</si>
  <si>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</si>
  <si>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</si>
  <si>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</si>
  <si>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</si>
  <si>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</si>
  <si>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</si>
  <si>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</si>
  <si>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</si>
  <si>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</si>
  <si>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</si>
  <si>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</si>
  <si>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</si>
  <si>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</si>
  <si>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</si>
  <si>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</si>
  <si>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</si>
  <si>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</si>
  <si>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</si>
  <si>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</si>
  <si>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</si>
  <si>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</si>
  <si>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</si>
  <si>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</si>
  <si>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</si>
  <si>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</si>
  <si>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</si>
  <si>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</si>
  <si>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</si>
  <si>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</si>
  <si>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</si>
  <si>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</si>
  <si>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</si>
  <si>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</si>
  <si>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</si>
  <si>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</si>
  <si>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</si>
  <si>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</si>
  <si>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</si>
  <si>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</si>
  <si>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</si>
  <si>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</si>
  <si>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</si>
  <si>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</si>
  <si>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</si>
  <si>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</si>
  <si>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</si>
  <si>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</si>
  <si>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</si>
  <si>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</si>
  <si>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</si>
  <si>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</si>
  <si>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</si>
  <si>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</si>
  <si>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</si>
  <si>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</si>
  <si>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</si>
  <si>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</si>
  <si>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</si>
  <si>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</si>
  <si>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</si>
  <si>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</si>
  <si>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</si>
  <si>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</si>
  <si>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</si>
  <si>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</si>
  <si>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</si>
  <si>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</si>
  <si>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</si>
  <si>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</si>
  <si>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</si>
  <si>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</si>
  <si>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</si>
  <si>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</si>
  <si>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</si>
  <si>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</si>
  <si>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</si>
  <si>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</si>
  <si>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</si>
  <si>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</si>
  <si>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</si>
  <si>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</si>
  <si>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</si>
  <si>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</si>
  <si>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</si>
  <si>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</si>
  <si>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</si>
  <si>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</si>
  <si>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</si>
  <si>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</si>
  <si>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</si>
  <si>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</si>
  <si>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</si>
  <si>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</si>
  <si>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</si>
  <si>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</si>
  <si>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</si>
  <si>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</si>
  <si>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</si>
  <si>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</si>
  <si>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</si>
  <si>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</si>
  <si>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</si>
  <si>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</si>
  <si>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</si>
  <si>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</si>
  <si>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</si>
  <si>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</si>
  <si>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</si>
  <si>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</si>
  <si>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</si>
  <si>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</si>
  <si>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</si>
  <si>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</si>
  <si>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</si>
  <si>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</si>
  <si>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</si>
  <si>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</si>
  <si>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</si>
  <si>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</si>
  <si>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</si>
  <si>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</si>
  <si>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</si>
  <si>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</si>
  <si>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</si>
  <si>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</si>
  <si>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</si>
  <si>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</si>
  <si>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</si>
  <si>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</si>
  <si>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</si>
  <si>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</si>
  <si>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</si>
  <si>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</si>
  <si>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</si>
  <si>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</si>
  <si>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</si>
  <si>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</si>
  <si>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</si>
  <si>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</si>
  <si>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</si>
  <si>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</si>
  <si>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</si>
  <si>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</si>
  <si>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</si>
  <si>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</si>
  <si>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</si>
  <si>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</si>
  <si>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</si>
  <si>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</si>
  <si>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</si>
  <si>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</si>
  <si>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</si>
  <si>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</si>
  <si>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</si>
  <si>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</si>
  <si>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</si>
  <si>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</si>
  <si>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</si>
  <si>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</si>
  <si>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</si>
  <si>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</si>
  <si>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</si>
  <si>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</si>
  <si>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</si>
  <si>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</si>
  <si>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</si>
  <si>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</si>
  <si>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</si>
  <si>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</si>
  <si>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</si>
  <si>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</si>
  <si>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</si>
  <si>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</si>
  <si>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</si>
  <si>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</si>
  <si>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</si>
  <si>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</si>
  <si>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</si>
  <si>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</si>
  <si>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</si>
  <si>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</si>
  <si>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</si>
  <si>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</si>
  <si>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</si>
  <si>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</si>
  <si>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</si>
  <si>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</si>
  <si>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</si>
  <si>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</si>
  <si>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</si>
  <si>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</si>
  <si>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</si>
  <si>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</si>
  <si>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</si>
  <si>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</si>
  <si>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</si>
  <si>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</si>
  <si>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</si>
  <si>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</si>
  <si>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</si>
  <si>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</si>
  <si>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</si>
  <si>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</si>
  <si>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</si>
  <si>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</si>
  <si>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</si>
  <si>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</si>
  <si>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</si>
  <si>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</si>
  <si>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</si>
  <si>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</si>
  <si>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</si>
  <si>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</si>
  <si>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</si>
  <si>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</si>
  <si>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</si>
  <si>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</si>
  <si>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</si>
  <si>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</si>
  <si>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</si>
  <si>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</si>
  <si>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</si>
  <si>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</si>
  <si>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</si>
  <si>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</si>
  <si>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</si>
  <si>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</si>
  <si>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</si>
  <si>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</si>
  <si>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</si>
  <si>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</si>
  <si>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</si>
  <si>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</si>
  <si>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</si>
  <si>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</si>
  <si>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</si>
  <si>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</si>
  <si>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</si>
  <si>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</si>
  <si>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</si>
  <si>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</si>
  <si>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</si>
  <si>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</si>
  <si>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</si>
  <si>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</si>
  <si>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</si>
  <si>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</si>
  <si>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</si>
  <si>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</si>
  <si>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</si>
  <si>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</si>
  <si>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</si>
  <si>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</si>
  <si>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</si>
  <si>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</si>
  <si>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</si>
  <si>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</si>
  <si>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</si>
  <si>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</si>
  <si>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</si>
  <si>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</si>
  <si>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</si>
  <si>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</si>
  <si>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</si>
  <si>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</si>
  <si>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</si>
  <si>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</si>
  <si>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</si>
  <si>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</si>
  <si>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</si>
  <si>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</si>
  <si>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</si>
  <si>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</si>
  <si>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</si>
  <si>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</si>
  <si>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</si>
  <si>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</si>
  <si>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</si>
  <si>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</si>
  <si>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</si>
  <si>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</si>
  <si>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</si>
  <si>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</si>
  <si>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</si>
  <si>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</si>
  <si>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</si>
  <si>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</si>
  <si>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</si>
  <si>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</si>
  <si>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</si>
  <si>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</si>
  <si>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</si>
  <si>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</si>
  <si>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</si>
  <si>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</si>
  <si>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</si>
  <si>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</si>
  <si>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</si>
  <si>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</si>
  <si>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</si>
  <si>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</si>
  <si>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</si>
  <si>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</si>
  <si>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</si>
  <si>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</si>
  <si>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</si>
  <si>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</si>
  <si>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</si>
  <si>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</si>
  <si>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</si>
  <si>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</si>
  <si>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</si>
  <si>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</si>
  <si>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</si>
  <si>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</si>
  <si>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</si>
  <si>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</si>
  <si>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</si>
  <si>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</si>
  <si>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</si>
  <si>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</si>
  <si>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</si>
  <si>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</si>
  <si>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</si>
  <si>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</si>
  <si>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</si>
  <si>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</si>
  <si>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</si>
  <si>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</si>
  <si>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</si>
  <si>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</si>
  <si>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</si>
  <si>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</si>
  <si>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</si>
  <si>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</si>
  <si>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</si>
  <si>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</si>
  <si>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</si>
  <si>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</si>
  <si>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</si>
  <si>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</si>
  <si>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</si>
  <si>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</si>
  <si>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</si>
  <si>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</si>
  <si>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</si>
  <si>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</si>
  <si>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</si>
  <si>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</si>
  <si>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</si>
  <si>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</si>
  <si>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</si>
  <si>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</si>
  <si>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</si>
  <si>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</si>
  <si>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</si>
  <si>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</si>
  <si>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</si>
  <si>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</si>
  <si>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</si>
  <si>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</si>
  <si>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</si>
  <si>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</si>
  <si>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</si>
  <si>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</si>
  <si>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</si>
  <si>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</si>
  <si>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</si>
  <si>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</si>
  <si>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</si>
  <si>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</si>
  <si>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</si>
  <si>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</si>
  <si>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</si>
  <si>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</si>
  <si>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</si>
  <si>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</si>
  <si>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</si>
  <si>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</si>
  <si>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</si>
  <si>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</si>
  <si>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</si>
  <si>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</si>
  <si>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</si>
  <si>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</si>
  <si>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</si>
  <si>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</si>
  <si>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</si>
  <si>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</si>
  <si>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</si>
  <si>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</si>
  <si>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</si>
  <si>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</si>
  <si>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</si>
  <si>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</si>
  <si>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</si>
  <si>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</si>
  <si>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</si>
  <si>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</si>
  <si>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</si>
  <si>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</si>
  <si>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</si>
  <si>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</si>
  <si>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</si>
  <si>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</si>
  <si>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</si>
  <si>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</si>
  <si>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</si>
  <si>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</si>
  <si>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</si>
  <si>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</si>
  <si>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</si>
  <si>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</si>
  <si>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</si>
  <si>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</si>
  <si>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</si>
  <si>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</si>
  <si>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</si>
  <si>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</si>
  <si>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</si>
  <si>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</si>
  <si>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</si>
  <si>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</si>
  <si>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</si>
  <si>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</si>
  <si>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</si>
  <si>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</si>
  <si>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</si>
  <si>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</si>
  <si>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</si>
  <si>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</si>
  <si>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</si>
  <si>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</si>
  <si>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</si>
  <si>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</si>
  <si>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</si>
  <si>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</si>
  <si>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</si>
  <si>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</si>
  <si>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</si>
  <si>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</si>
  <si>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</si>
  <si>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</si>
  <si>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</si>
  <si>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</si>
  <si>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</si>
  <si>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</si>
  <si>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</si>
  <si>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</si>
  <si>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</si>
  <si>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</si>
  <si>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</si>
  <si>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</si>
  <si>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</si>
  <si>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</si>
  <si>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</si>
  <si>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</si>
  <si>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</si>
  <si>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</si>
  <si>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</si>
  <si>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</si>
  <si>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</si>
  <si>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</si>
  <si>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</si>
  <si>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</si>
  <si>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</si>
  <si>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</si>
  <si>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</si>
  <si>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</si>
  <si>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</si>
  <si>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</si>
  <si>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</si>
  <si>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</si>
  <si>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</si>
  <si>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</si>
  <si>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</si>
  <si>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</si>
  <si>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</si>
  <si>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</si>
  <si>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</si>
  <si>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</si>
  <si>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</si>
  <si>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</si>
  <si>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</si>
  <si>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</si>
  <si>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</si>
  <si>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</si>
  <si>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</si>
  <si>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</si>
  <si>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</si>
  <si>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</si>
  <si>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</si>
  <si>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</si>
  <si>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</si>
  <si>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</si>
  <si>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</si>
  <si>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</si>
  <si>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</si>
  <si>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</si>
  <si>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</si>
  <si>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</si>
  <si>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</si>
  <si>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</si>
  <si>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</si>
  <si>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</si>
  <si>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</si>
  <si>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</si>
  <si>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</si>
  <si>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</si>
  <si>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</si>
  <si>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</si>
  <si>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</si>
  <si>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</si>
  <si>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</si>
  <si>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</si>
  <si>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</si>
  <si>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</si>
  <si>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</si>
  <si>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</si>
  <si>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</si>
  <si>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</si>
  <si>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</si>
  <si>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</si>
  <si>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</si>
  <si>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</si>
  <si>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</si>
  <si>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</si>
  <si>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</si>
  <si>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</si>
  <si>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</si>
  <si>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</si>
  <si>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</si>
  <si>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</si>
  <si>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</si>
  <si>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</si>
  <si>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</si>
  <si>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</si>
  <si>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</si>
  <si>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</si>
  <si>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</si>
  <si>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</si>
  <si>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</si>
  <si>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</si>
  <si>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</si>
  <si>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</si>
  <si>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</si>
  <si>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</si>
  <si>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</si>
  <si>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</si>
  <si>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</si>
  <si>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</si>
  <si>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</si>
  <si>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</si>
  <si>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</si>
  <si>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</si>
  <si>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</si>
  <si>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</si>
  <si>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</si>
  <si>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</si>
  <si>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</si>
  <si>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</si>
  <si>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</si>
  <si>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</si>
  <si>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</si>
  <si>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</si>
  <si>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</si>
  <si>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</si>
  <si>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</si>
  <si>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</si>
  <si>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</si>
  <si>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</si>
  <si>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</si>
  <si>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</si>
  <si>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</si>
  <si>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</si>
  <si>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</si>
  <si>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</si>
  <si>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</si>
  <si>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</si>
  <si>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</si>
  <si>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</si>
  <si>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</si>
  <si>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</si>
  <si>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</si>
  <si>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</si>
  <si>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</si>
  <si>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</si>
  <si>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</si>
  <si>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</si>
  <si>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</si>
  <si>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</si>
  <si>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</si>
  <si>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</si>
  <si>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</si>
  <si>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</si>
  <si>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</si>
  <si>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</si>
  <si>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</si>
  <si>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</si>
  <si>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</si>
  <si>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</si>
  <si>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</si>
  <si>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</si>
  <si>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</si>
  <si>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</si>
  <si>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</si>
  <si>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</si>
  <si>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</si>
  <si>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</si>
  <si>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</si>
  <si>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</si>
  <si>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</si>
  <si>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</si>
  <si>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</si>
  <si>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</si>
  <si>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</si>
  <si>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</si>
  <si>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</si>
  <si>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</si>
  <si>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</si>
  <si>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</si>
  <si>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</si>
  <si>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</si>
  <si>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</si>
  <si>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</si>
  <si>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</si>
  <si>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</si>
  <si>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</si>
  <si>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</si>
  <si>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</si>
  <si>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</si>
  <si>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</si>
  <si>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</si>
  <si>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</si>
  <si>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</si>
  <si>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</si>
  <si>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</si>
  <si>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</si>
  <si>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</si>
  <si>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</si>
  <si>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</si>
  <si>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</si>
  <si>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</si>
  <si>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</si>
  <si>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</si>
  <si>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</si>
  <si>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</si>
  <si>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</si>
  <si>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</si>
  <si>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</si>
  <si>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</si>
  <si>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</si>
  <si>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</si>
  <si>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</si>
  <si>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</si>
  <si>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</si>
  <si>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</si>
  <si>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</si>
  <si>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</si>
  <si>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</si>
  <si>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</si>
  <si>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</si>
  <si>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</si>
  <si>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</si>
  <si>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</si>
  <si>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</si>
  <si>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</si>
  <si>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</si>
  <si>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</si>
  <si>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</si>
  <si>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</si>
  <si>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</si>
  <si>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</si>
  <si>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</si>
  <si>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</si>
  <si>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</si>
  <si>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</si>
  <si>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</si>
  <si>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</si>
  <si>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</si>
  <si>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</si>
  <si>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</si>
  <si>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</si>
  <si>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</si>
  <si>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</si>
  <si>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</si>
  <si>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</si>
  <si>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</si>
  <si>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</si>
  <si>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</si>
  <si>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</si>
  <si>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</si>
  <si>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</si>
  <si>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</si>
  <si>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</si>
  <si>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</si>
  <si>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</si>
  <si>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</si>
  <si>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</si>
  <si>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</si>
  <si>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</si>
  <si>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</si>
  <si>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</si>
  <si>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</si>
  <si>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</si>
  <si>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</si>
  <si>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</si>
  <si>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</si>
  <si>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</si>
  <si>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</si>
  <si>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</si>
  <si>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</si>
  <si>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</si>
  <si>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</si>
  <si>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</si>
  <si>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</si>
  <si>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</si>
  <si>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</si>
  <si>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</si>
  <si>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</si>
  <si>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</si>
  <si>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</si>
  <si>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</si>
  <si>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</si>
  <si>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</si>
  <si>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</si>
  <si>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</si>
  <si>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</si>
  <si>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</si>
  <si>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</si>
  <si>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</si>
  <si>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</si>
  <si>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</si>
  <si>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</si>
  <si>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</si>
  <si>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</si>
  <si>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</si>
  <si>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</si>
  <si>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</si>
  <si>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</si>
  <si>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</si>
  <si>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</si>
  <si>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</si>
  <si>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</si>
  <si>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</si>
  <si>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</si>
  <si>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</si>
  <si>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</si>
  <si>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</si>
  <si>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</si>
  <si>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</si>
  <si>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</si>
  <si>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</si>
  <si>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</si>
  <si>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</si>
  <si>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</si>
  <si>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</si>
  <si>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</si>
  <si>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</si>
  <si>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</si>
  <si>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</si>
  <si>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</si>
  <si>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</si>
  <si>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</si>
  <si>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</si>
  <si>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</si>
  <si>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</si>
  <si>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</si>
  <si>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</si>
  <si>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</si>
  <si>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</si>
  <si>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</si>
  <si>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</si>
  <si>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</si>
  <si>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</si>
  <si>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</si>
  <si>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</si>
  <si>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</si>
  <si>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</si>
  <si>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</si>
  <si>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</si>
  <si>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</si>
  <si>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</si>
  <si>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</si>
  <si>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</si>
  <si>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</si>
  <si>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</si>
  <si>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</si>
  <si>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</si>
  <si>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</si>
  <si>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</si>
  <si>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</si>
  <si>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</si>
  <si>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</si>
  <si>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</si>
  <si>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</si>
  <si>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</si>
  <si>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</si>
  <si>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</si>
  <si>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</si>
  <si>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</si>
  <si>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</si>
  <si>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</si>
  <si>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</si>
  <si>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</si>
  <si>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</si>
  <si>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</si>
  <si>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</si>
  <si>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</si>
  <si>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</si>
  <si>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</si>
  <si>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</si>
  <si>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</si>
  <si>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</si>
  <si>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</si>
  <si>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</si>
  <si>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</si>
  <si>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</si>
  <si>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</si>
  <si>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</si>
  <si>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</si>
  <si>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</si>
  <si>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</si>
  <si>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</si>
  <si>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</si>
  <si>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</si>
  <si>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</si>
  <si>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</si>
  <si>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</si>
  <si>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</si>
  <si>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</si>
  <si>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</si>
  <si>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</si>
  <si>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</si>
  <si>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</si>
  <si>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</si>
  <si>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</si>
  <si>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</si>
  <si>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</si>
  <si>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</si>
  <si>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</si>
  <si>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</si>
  <si>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</si>
  <si>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</si>
  <si>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</si>
  <si>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</si>
  <si>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</si>
  <si>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</si>
  <si>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</si>
  <si>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</si>
  <si>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</si>
  <si>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</si>
  <si>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</si>
  <si>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</si>
  <si>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</si>
  <si>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</si>
  <si>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</si>
  <si>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</si>
  <si>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</si>
  <si>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</si>
  <si>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</si>
  <si>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</si>
  <si>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</si>
  <si>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</si>
  <si>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</si>
  <si>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</si>
  <si>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</si>
  <si>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</si>
  <si>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</si>
  <si>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</si>
  <si>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</si>
  <si>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</si>
  <si>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</si>
  <si>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</si>
  <si>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</si>
  <si>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</si>
  <si>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</si>
  <si>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</si>
  <si>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</si>
  <si>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</si>
  <si>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</si>
  <si>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</si>
  <si>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</si>
  <si>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</si>
  <si>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</si>
  <si>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</si>
  <si>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</si>
  <si>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</si>
  <si>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</si>
  <si>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</si>
  <si>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</si>
  <si>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</si>
  <si>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</si>
  <si>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</si>
  <si>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</si>
  <si>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</si>
  <si>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</si>
  <si>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</si>
  <si>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</si>
  <si>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</si>
  <si>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</si>
  <si>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</si>
  <si>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</si>
  <si>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</si>
  <si>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</si>
  <si>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</si>
  <si>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</si>
  <si>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</si>
  <si>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</si>
  <si>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</si>
  <si>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</si>
  <si>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</si>
  <si>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</si>
  <si>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</si>
  <si>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</si>
  <si>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</si>
  <si>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</si>
  <si>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</si>
  <si>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</si>
  <si>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</si>
  <si>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</si>
  <si>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</si>
  <si>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</si>
  <si>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</si>
  <si>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</si>
  <si>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</si>
  <si>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</si>
  <si>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</si>
  <si>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</si>
  <si>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</si>
  <si>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</si>
  <si>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</si>
  <si>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</si>
  <si>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</si>
  <si>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</si>
  <si>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</si>
  <si>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</si>
  <si>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</si>
  <si>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</si>
  <si>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</si>
  <si>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</si>
  <si>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</si>
  <si>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</si>
  <si>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</si>
  <si>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</si>
  <si>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</si>
  <si>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</si>
  <si>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</si>
  <si>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</si>
  <si>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</si>
  <si>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</si>
  <si>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</si>
  <si>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</si>
  <si>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</si>
  <si>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</si>
  <si>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</si>
  <si>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</si>
  <si>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</si>
  <si>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</si>
  <si>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</si>
  <si>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</si>
  <si>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</si>
  <si>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</si>
  <si>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</si>
  <si>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</si>
  <si>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</si>
  <si>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</si>
  <si>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</si>
  <si>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</si>
  <si>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</si>
  <si>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</si>
  <si>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</si>
  <si>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</si>
  <si>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</si>
  <si>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</si>
  <si>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</si>
  <si>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</si>
  <si>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</si>
  <si>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</si>
  <si>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</si>
  <si>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</si>
  <si>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</si>
  <si>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</si>
  <si>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</si>
  <si>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</si>
  <si>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</si>
  <si>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</si>
  <si>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</si>
  <si>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</si>
  <si>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</si>
  <si>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</si>
  <si>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</si>
  <si>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</si>
  <si>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</si>
  <si>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</si>
  <si>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</si>
  <si>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</si>
  <si>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</si>
  <si>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</si>
  <si>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</si>
  <si>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</si>
  <si>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</si>
  <si>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</si>
  <si>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</si>
  <si>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</si>
  <si>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</si>
  <si>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</si>
  <si>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</si>
  <si>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</si>
  <si>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</si>
  <si>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</si>
  <si>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</si>
  <si>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</si>
  <si>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</si>
  <si>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</si>
  <si>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</si>
  <si>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</si>
  <si>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</si>
  <si>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</si>
  <si>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</si>
  <si>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</si>
  <si>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</si>
  <si>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</si>
  <si>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</si>
  <si>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</si>
  <si>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</si>
  <si>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</si>
  <si>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</si>
  <si>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</si>
  <si>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</si>
  <si>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</si>
  <si>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</si>
  <si>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</si>
  <si>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</si>
  <si>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</si>
  <si>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</si>
  <si>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</si>
  <si>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</si>
  <si>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</si>
  <si>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</si>
  <si>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</si>
  <si>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</si>
  <si>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</si>
  <si>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</si>
  <si>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</si>
  <si>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</si>
  <si>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</si>
  <si>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</si>
  <si>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</si>
  <si>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</si>
  <si>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</si>
  <si>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</si>
  <si>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</si>
  <si>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</si>
  <si>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</si>
  <si>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</si>
  <si>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</si>
  <si>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</si>
  <si>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</si>
  <si>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</si>
  <si>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</si>
  <si>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</si>
  <si>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</si>
  <si>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</si>
  <si>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</si>
  <si>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</si>
  <si>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</si>
  <si>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</si>
  <si>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</si>
  <si>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</si>
  <si>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</si>
  <si>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</si>
  <si>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</si>
  <si>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</si>
  <si>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</si>
  <si>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</si>
  <si>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</si>
  <si>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</si>
  <si>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</si>
  <si>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</si>
  <si>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</si>
  <si>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</si>
  <si>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</si>
  <si>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</si>
  <si>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</si>
  <si>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</si>
  <si>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</si>
  <si>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</si>
  <si>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</si>
  <si>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</si>
  <si>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</si>
  <si>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</si>
  <si>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</si>
  <si>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</si>
  <si>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</si>
  <si>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</si>
  <si>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</si>
  <si>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</si>
  <si>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</si>
  <si>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</si>
  <si>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</si>
  <si>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</si>
  <si>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</si>
  <si>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</si>
  <si>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</si>
  <si>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</si>
  <si>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</si>
  <si>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</si>
  <si>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</si>
  <si>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</si>
  <si>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</si>
  <si>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</si>
  <si>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</si>
  <si>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</si>
  <si>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</si>
  <si>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</si>
  <si>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</si>
  <si>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</si>
  <si>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</si>
  <si>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</si>
  <si>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</si>
  <si>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</si>
  <si>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</si>
  <si>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</si>
  <si>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</si>
  <si>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</si>
  <si>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</si>
  <si>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</si>
  <si>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</si>
  <si>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</si>
  <si>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</si>
  <si>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</si>
  <si>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</si>
  <si>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</si>
  <si>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</si>
  <si>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</si>
  <si>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</si>
  <si>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</si>
  <si>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</si>
  <si>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</si>
  <si>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</si>
  <si>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</si>
  <si>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</si>
  <si>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</si>
  <si>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</si>
  <si>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</si>
  <si>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</si>
  <si>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</si>
  <si>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</si>
  <si>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</si>
  <si>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</si>
  <si>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</si>
  <si>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</si>
  <si>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</si>
  <si>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</si>
  <si>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</si>
  <si>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</si>
  <si>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</si>
  <si>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</si>
  <si>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</si>
  <si>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</si>
  <si>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</si>
  <si>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</si>
  <si>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</si>
  <si>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</si>
  <si>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</si>
  <si>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</si>
  <si>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</si>
  <si>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</si>
  <si>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</si>
  <si>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</si>
  <si>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</si>
  <si>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</si>
  <si>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</si>
  <si>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</si>
  <si>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</si>
  <si>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</si>
  <si>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</si>
  <si>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</si>
  <si>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</si>
  <si>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</si>
  <si>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</si>
  <si>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</si>
  <si>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</si>
  <si>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</si>
  <si>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</si>
  <si>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</si>
  <si>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</si>
  <si>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</si>
  <si>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</si>
  <si>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</si>
  <si>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</si>
  <si>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</si>
  <si>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</si>
  <si>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</si>
  <si>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</si>
  <si>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</si>
  <si>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</si>
  <si>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</si>
  <si>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</si>
  <si>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</si>
  <si>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</si>
  <si>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</si>
  <si>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</si>
  <si>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</si>
  <si>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</si>
  <si>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</si>
  <si>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</si>
  <si>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</si>
  <si>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</si>
  <si>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</si>
  <si>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</si>
  <si>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</si>
  <si>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</si>
  <si>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</si>
  <si>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</si>
  <si>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</si>
  <si>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</si>
  <si>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</si>
  <si>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</si>
  <si>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</si>
  <si>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</si>
  <si>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</si>
  <si>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</si>
  <si>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</si>
  <si>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</si>
  <si>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</si>
  <si>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</si>
  <si>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</si>
  <si>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</si>
  <si>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</si>
  <si>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</si>
  <si>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</si>
  <si>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</si>
  <si>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</si>
  <si>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</si>
  <si>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</si>
  <si>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</si>
  <si>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</si>
  <si>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</si>
  <si>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</si>
  <si>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</si>
  <si>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</si>
  <si>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</si>
  <si>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</si>
  <si>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</si>
  <si>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</si>
  <si>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</si>
  <si>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</si>
  <si>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</si>
  <si>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</si>
  <si>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</si>
  <si>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</si>
  <si>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</si>
  <si>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</si>
  <si>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</si>
  <si>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</si>
  <si>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</si>
  <si>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</si>
  <si>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</si>
  <si>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</si>
  <si>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</si>
  <si>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</si>
  <si>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</si>
  <si>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</si>
  <si>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</si>
  <si>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</si>
  <si>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</si>
  <si>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</si>
  <si>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</si>
  <si>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</si>
  <si>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</si>
  <si>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</si>
  <si>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</si>
  <si>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</si>
  <si>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</si>
  <si>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</si>
  <si>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</si>
  <si>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</si>
  <si>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</si>
  <si>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</si>
  <si>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</si>
  <si>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</si>
  <si>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</si>
  <si>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</si>
  <si>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</si>
  <si>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</si>
  <si>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</si>
  <si>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</si>
  <si>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</si>
  <si>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</si>
  <si>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</si>
  <si>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</si>
  <si>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</si>
  <si>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</si>
  <si>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</si>
  <si>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</si>
  <si>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</si>
  <si>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</si>
  <si>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</si>
  <si>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</si>
  <si>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</si>
  <si>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</si>
  <si>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</si>
  <si>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</si>
  <si>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</si>
  <si>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</si>
  <si>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</si>
  <si>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</si>
  <si>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</si>
  <si>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</si>
  <si>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</si>
  <si>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</si>
  <si>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</si>
  <si>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</si>
  <si>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</si>
  <si>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</si>
  <si>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</si>
  <si>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</si>
  <si>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</si>
  <si>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</si>
  <si>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</si>
  <si>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</si>
  <si>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</si>
  <si>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</si>
  <si>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</si>
  <si>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</si>
  <si>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</si>
  <si>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</si>
  <si>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</si>
  <si>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</si>
  <si>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</si>
  <si>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</si>
  <si>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</si>
  <si>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</si>
  <si>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</si>
  <si>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</si>
  <si>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</si>
  <si>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</si>
  <si>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</si>
  <si>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</si>
  <si>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</si>
  <si>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</si>
  <si>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</si>
  <si>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</si>
  <si>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</si>
  <si>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</si>
  <si>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</si>
  <si>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</si>
  <si>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</si>
  <si>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</si>
  <si>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</si>
  <si>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</si>
  <si>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</si>
  <si>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</si>
  <si>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</si>
  <si>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</si>
  <si>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</si>
  <si>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</si>
  <si>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</si>
  <si>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</si>
  <si>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</si>
  <si>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</si>
  <si>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</si>
  <si>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</si>
  <si>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</si>
  <si>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</si>
  <si>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</si>
  <si>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</si>
  <si>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</si>
  <si>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</si>
  <si>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</si>
  <si>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</si>
  <si>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</si>
  <si>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</si>
  <si>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</si>
  <si>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</si>
  <si>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</si>
  <si>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</si>
  <si>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</si>
  <si>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</si>
  <si>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</si>
  <si>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</si>
  <si>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</si>
  <si>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</si>
  <si>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</si>
  <si>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</si>
  <si>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</si>
  <si>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</si>
  <si>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</si>
  <si>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</si>
  <si>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</si>
  <si>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</si>
  <si>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</si>
  <si>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</si>
  <si>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</si>
  <si>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</si>
  <si>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</si>
  <si>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</si>
  <si>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</si>
  <si>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</si>
  <si>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</si>
  <si>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</si>
  <si>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</si>
  <si>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</si>
  <si>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</si>
  <si>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</si>
  <si>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</si>
  <si>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</si>
  <si>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</si>
  <si>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</si>
  <si>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</si>
  <si>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</si>
  <si>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</si>
  <si>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</si>
  <si>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</si>
  <si>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</si>
  <si>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</si>
  <si>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</si>
  <si>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</si>
  <si>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</si>
  <si>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</si>
  <si>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</si>
  <si>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</si>
  <si>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</si>
  <si>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</si>
  <si>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</si>
  <si>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</si>
  <si>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</si>
  <si>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</si>
  <si>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</si>
  <si>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</si>
  <si>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</si>
  <si>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</si>
  <si>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</si>
  <si>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</si>
  <si>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</si>
  <si>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</si>
  <si>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</si>
  <si>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</si>
  <si>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</si>
  <si>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</si>
  <si>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</si>
  <si>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</si>
  <si>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</si>
  <si>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</si>
  <si>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</si>
  <si>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</si>
  <si>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</si>
  <si>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</si>
  <si>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</si>
  <si>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</si>
  <si>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</si>
  <si>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</si>
  <si>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</si>
  <si>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</si>
  <si>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</si>
  <si>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</si>
  <si>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</si>
  <si>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</si>
  <si>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</si>
  <si>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</si>
  <si>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</si>
  <si>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</si>
  <si>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</si>
  <si>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</si>
  <si>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</si>
  <si>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</si>
  <si>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</si>
  <si>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</si>
  <si>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</si>
  <si>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</si>
  <si>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</si>
  <si>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</si>
  <si>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</si>
  <si>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</si>
  <si>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</si>
  <si>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</si>
  <si>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</si>
  <si>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</si>
  <si>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</si>
  <si>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</si>
  <si>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</si>
  <si>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</si>
  <si>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</si>
  <si>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</si>
  <si>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</si>
  <si>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</si>
  <si>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</si>
  <si>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</si>
  <si>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</si>
  <si>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</si>
  <si>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</si>
  <si>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</si>
  <si>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</si>
  <si>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</si>
  <si>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</si>
  <si>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</si>
  <si>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</si>
  <si>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</si>
  <si>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</si>
  <si>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</si>
  <si>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</si>
  <si>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</si>
  <si>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</si>
  <si>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</si>
  <si>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</si>
  <si>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</si>
  <si>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</si>
  <si>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</si>
  <si>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</si>
  <si>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</si>
  <si>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</si>
  <si>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</si>
  <si>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</si>
  <si>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</si>
  <si>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</si>
  <si>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</si>
  <si>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</si>
  <si>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</si>
  <si>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</si>
  <si>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</si>
  <si>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</si>
  <si>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</si>
  <si>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</si>
  <si>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</si>
  <si>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</si>
  <si>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</si>
  <si>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</si>
  <si>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</si>
  <si>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</si>
  <si>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</si>
  <si>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</si>
  <si>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</si>
  <si>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</si>
  <si>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</si>
  <si>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</si>
  <si>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</si>
  <si>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</si>
  <si>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</si>
  <si>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</si>
  <si>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</si>
  <si>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</si>
  <si>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</si>
  <si>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</si>
  <si>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</si>
  <si>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</si>
  <si>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</si>
  <si>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</si>
  <si>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</si>
  <si>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</si>
  <si>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</si>
  <si>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</si>
  <si>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</si>
  <si>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</si>
  <si>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</si>
  <si>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</si>
  <si>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</si>
  <si>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</si>
  <si>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</si>
  <si>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</si>
  <si>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</si>
  <si>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</si>
  <si>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</si>
  <si>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</si>
  <si>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</si>
  <si>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</si>
  <si>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</si>
  <si>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</si>
  <si>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</si>
  <si>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</si>
  <si>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</si>
  <si>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</si>
  <si>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</si>
  <si>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</si>
  <si>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</si>
  <si>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</si>
  <si>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</si>
  <si>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</si>
  <si>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</si>
  <si>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</si>
  <si>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</si>
  <si>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</si>
  <si>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</si>
  <si>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</si>
  <si>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</si>
  <si>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</si>
  <si>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</si>
  <si>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</si>
  <si>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</si>
  <si>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</si>
  <si>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</si>
  <si>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</si>
  <si>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</si>
  <si>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</si>
  <si>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</si>
  <si>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</si>
  <si>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</si>
  <si>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</si>
  <si>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</si>
  <si>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</si>
  <si>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</si>
  <si>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</si>
  <si>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</si>
  <si>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</si>
  <si>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</si>
  <si>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</si>
  <si>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</si>
  <si>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</si>
  <si>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</si>
  <si>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</si>
  <si>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</si>
  <si>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</si>
  <si>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</si>
  <si>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</si>
  <si>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</si>
  <si>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</si>
  <si>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</si>
  <si>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</si>
  <si>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</si>
  <si>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</si>
  <si>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</si>
  <si>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</si>
  <si>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</si>
  <si>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</si>
  <si>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</si>
  <si>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</si>
  <si>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</si>
  <si>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</si>
  <si>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</si>
  <si>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</si>
  <si>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</si>
  <si>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</si>
  <si>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</si>
  <si>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</si>
  <si>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</si>
  <si>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</si>
  <si>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</si>
  <si>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</si>
  <si>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</si>
  <si>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</si>
  <si>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</si>
  <si>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</si>
  <si>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</si>
  <si>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</si>
  <si>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</si>
  <si>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</si>
  <si>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</si>
  <si>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</si>
  <si>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</si>
  <si>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</si>
  <si>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</si>
  <si>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</si>
  <si>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</si>
  <si>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</si>
  <si>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</si>
  <si>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</si>
  <si>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</si>
  <si>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</si>
  <si>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</si>
  <si>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</si>
  <si>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</si>
  <si>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</si>
  <si>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</si>
  <si>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</si>
  <si>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</si>
  <si>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</si>
  <si>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</si>
  <si>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</si>
  <si>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</si>
  <si>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</si>
  <si>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</si>
  <si>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</si>
  <si>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</si>
  <si>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</si>
  <si>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</si>
  <si>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</si>
  <si>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</si>
  <si>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</si>
  <si>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</si>
  <si>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</si>
  <si>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</si>
  <si>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</si>
  <si>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</si>
  <si>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</si>
  <si>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</si>
  <si>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</si>
  <si>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</si>
  <si>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</si>
  <si>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</si>
  <si>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</si>
  <si>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</si>
  <si>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</si>
  <si>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</si>
  <si>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</si>
  <si>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</si>
  <si>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</si>
  <si>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</si>
  <si>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</si>
  <si>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</si>
  <si>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</si>
  <si>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</si>
  <si>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</si>
  <si>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</si>
  <si>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</si>
  <si>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</si>
  <si>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</si>
  <si>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</si>
  <si>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</si>
  <si>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</si>
  <si>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</si>
  <si>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</si>
  <si>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</si>
  <si>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</si>
  <si>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</si>
  <si>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</si>
  <si>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</si>
  <si>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</si>
  <si>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</si>
  <si>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</si>
  <si>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</si>
  <si>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</si>
  <si>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</si>
  <si>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</si>
  <si>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</si>
  <si>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</si>
  <si>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</si>
  <si>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</si>
  <si>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</si>
  <si>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</si>
  <si>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</si>
  <si>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</si>
  <si>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</si>
  <si>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</si>
  <si>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</si>
  <si>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</si>
  <si>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</si>
  <si>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</si>
  <si>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</si>
  <si>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</si>
  <si>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</si>
  <si>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</si>
  <si>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</si>
  <si>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</si>
  <si>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</si>
  <si>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</si>
  <si>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</si>
  <si>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</si>
  <si>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</si>
  <si>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</si>
  <si>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</si>
  <si>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</si>
  <si>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</si>
  <si>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</si>
  <si>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</si>
  <si>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</si>
  <si>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</si>
  <si>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</si>
  <si>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</si>
  <si>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</si>
  <si>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</si>
  <si>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</si>
  <si>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</si>
  <si>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</si>
  <si>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</si>
  <si>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</si>
  <si>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</si>
  <si>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</si>
  <si>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</si>
  <si>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</si>
  <si>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</si>
  <si>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</si>
  <si>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</si>
  <si>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</si>
  <si>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</si>
  <si>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</si>
  <si>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</si>
  <si>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</si>
  <si>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</si>
  <si>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</si>
  <si>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</si>
  <si>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</si>
  <si>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</si>
  <si>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</si>
  <si>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</si>
  <si>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</si>
  <si>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</si>
  <si>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</si>
  <si>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</si>
  <si>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</si>
  <si>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</si>
  <si>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</si>
  <si>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</si>
  <si>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</si>
  <si>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</si>
  <si>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</si>
  <si>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</si>
  <si>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</si>
  <si>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</si>
  <si>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</si>
  <si>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</si>
  <si>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</si>
  <si>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</si>
  <si>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</si>
  <si>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</si>
  <si>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</si>
  <si>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</si>
  <si>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</si>
  <si>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</si>
  <si>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</si>
  <si>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</si>
  <si>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</si>
  <si>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</si>
  <si>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</si>
  <si>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</si>
  <si>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</si>
  <si>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</si>
  <si>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</si>
  <si>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</si>
  <si>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</si>
  <si>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</si>
  <si>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</si>
  <si>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</si>
  <si>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</si>
  <si>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</si>
  <si>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</si>
  <si>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</si>
  <si>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</si>
  <si>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</si>
  <si>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</si>
  <si>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</si>
  <si>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</si>
  <si>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</si>
  <si>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</si>
  <si>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</si>
  <si>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</si>
  <si>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</si>
  <si>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</si>
  <si>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</si>
  <si>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</si>
  <si>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</si>
  <si>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</si>
  <si>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</si>
  <si>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</si>
  <si>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</si>
  <si>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</si>
  <si>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</si>
  <si>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</si>
  <si>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</si>
  <si>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</si>
  <si>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</si>
  <si>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</si>
  <si>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</si>
  <si>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</si>
  <si>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</si>
  <si>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</si>
  <si>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</si>
  <si>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</si>
  <si>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</si>
  <si>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</si>
  <si>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</si>
  <si>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</si>
  <si>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</si>
  <si>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</si>
  <si>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</si>
  <si>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</si>
  <si>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</si>
  <si>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</si>
  <si>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</si>
  <si>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</si>
  <si>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</si>
  <si>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</si>
  <si>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</si>
  <si>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</si>
  <si>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</si>
  <si>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</si>
  <si>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</si>
  <si>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</si>
  <si>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</si>
  <si>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</si>
  <si>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</si>
  <si>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</si>
  <si>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</si>
  <si>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</si>
  <si>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</si>
  <si>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</si>
  <si>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</si>
  <si>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</si>
  <si>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</si>
  <si>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</si>
  <si>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</si>
  <si>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</si>
  <si>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</si>
  <si>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</si>
  <si>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</si>
  <si>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</si>
  <si>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</si>
  <si>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</si>
  <si>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</si>
  <si>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</si>
  <si>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</si>
  <si>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</si>
  <si>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</si>
  <si>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</si>
  <si>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</si>
  <si>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</si>
  <si>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</si>
  <si>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</si>
  <si>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</si>
  <si>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</si>
  <si>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</si>
  <si>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</si>
  <si>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</si>
  <si>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</si>
  <si>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</si>
  <si>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</si>
  <si>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</si>
  <si>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</si>
  <si>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</si>
  <si>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</si>
  <si>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</si>
  <si>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</si>
  <si>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</si>
  <si>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</si>
  <si>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</si>
  <si>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</si>
  <si>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</si>
  <si>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</si>
  <si>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</si>
  <si>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</si>
  <si>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</si>
  <si>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</si>
  <si>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</si>
  <si>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</si>
  <si>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</si>
  <si>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</si>
  <si>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</si>
  <si>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</si>
  <si>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</si>
  <si>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</si>
  <si>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</si>
  <si>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</si>
  <si>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</si>
  <si>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</si>
  <si>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</si>
  <si>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</si>
  <si>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</si>
  <si>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</si>
  <si>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</si>
  <si>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</si>
  <si>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</si>
  <si>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</si>
  <si>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</si>
  <si>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</si>
  <si>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</si>
  <si>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</si>
  <si>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</si>
  <si>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</si>
  <si>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</si>
  <si>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</si>
  <si>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</si>
  <si>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</si>
  <si>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</si>
  <si>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</si>
  <si>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</si>
  <si>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</si>
  <si>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</si>
  <si>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</si>
  <si>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</si>
  <si>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</si>
  <si>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</si>
  <si>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</si>
  <si>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</si>
  <si>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</si>
  <si>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</si>
  <si>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</si>
  <si>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</si>
  <si>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</si>
  <si>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</si>
  <si>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</si>
  <si>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</si>
  <si>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</si>
  <si>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</si>
  <si>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</si>
  <si>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</si>
  <si>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</si>
  <si>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</si>
  <si>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</si>
  <si>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</si>
  <si>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</si>
  <si>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</si>
  <si>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</si>
  <si>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</si>
  <si>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</si>
  <si>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</si>
  <si>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</si>
  <si>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</si>
  <si>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</si>
  <si>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</si>
  <si>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</si>
  <si>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</si>
  <si>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</si>
  <si>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</si>
  <si>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</si>
  <si>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</si>
  <si>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</si>
  <si>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</si>
  <si>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</si>
  <si>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</si>
  <si>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</si>
  <si>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</si>
  <si>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</si>
  <si>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</si>
  <si>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</si>
  <si>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</si>
  <si>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</si>
  <si>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</si>
  <si>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</si>
  <si>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</si>
  <si>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</si>
  <si>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</si>
  <si>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</si>
  <si>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</si>
  <si>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</si>
  <si>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</si>
  <si>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</si>
  <si>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</si>
  <si>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</si>
  <si>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</si>
  <si>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</si>
  <si>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</si>
  <si>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</si>
  <si>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</si>
  <si>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</si>
  <si>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</si>
  <si>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</si>
  <si>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</si>
  <si>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</si>
  <si>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</si>
  <si>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</si>
  <si>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</si>
  <si>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</si>
  <si>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</si>
  <si>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</si>
  <si>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</si>
  <si>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</si>
  <si>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</si>
  <si>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</si>
  <si>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</si>
  <si>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</si>
  <si>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</si>
  <si>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</si>
  <si>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</si>
  <si>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</si>
  <si>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</si>
  <si>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</si>
  <si>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</si>
  <si>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</si>
  <si>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</si>
  <si>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</si>
  <si>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</si>
  <si>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</si>
  <si>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</si>
  <si>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</si>
  <si>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</si>
  <si>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</si>
  <si>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</si>
  <si>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</si>
  <si>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</si>
  <si>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</si>
  <si>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</si>
  <si>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</si>
  <si>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</si>
  <si>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</si>
  <si>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</si>
  <si>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</si>
  <si>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</si>
  <si>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</si>
  <si>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</si>
  <si>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</si>
  <si>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</si>
  <si>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</si>
  <si>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</si>
  <si>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</si>
  <si>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</si>
  <si>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</si>
  <si>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</si>
  <si>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</si>
  <si>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</si>
  <si>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</si>
  <si>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</si>
  <si>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</si>
  <si>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</si>
  <si>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</si>
  <si>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</si>
  <si>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</si>
  <si>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</si>
  <si>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</si>
  <si>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</si>
  <si>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</si>
  <si>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</si>
  <si>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</si>
  <si>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</si>
  <si>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</si>
  <si>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</si>
  <si>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</si>
  <si>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</si>
  <si>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</si>
  <si>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</si>
  <si>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</si>
  <si>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</si>
  <si>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</si>
  <si>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</si>
  <si>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</si>
  <si>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</si>
  <si>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</si>
  <si>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</si>
  <si>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</si>
  <si>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</si>
  <si>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</si>
  <si>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</si>
  <si>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</si>
  <si>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</si>
  <si>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</si>
  <si>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</si>
  <si>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</si>
  <si>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</si>
  <si>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</si>
  <si>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</si>
  <si>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</si>
  <si>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</si>
  <si>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</si>
  <si>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</si>
  <si>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</si>
  <si>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</si>
  <si>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</si>
  <si>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</si>
  <si>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</si>
  <si>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</si>
  <si>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</si>
  <si>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</si>
  <si>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</si>
  <si>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</si>
  <si>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</si>
  <si>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</si>
  <si>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</si>
  <si>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</si>
  <si>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</si>
  <si>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</si>
  <si>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</si>
  <si>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</si>
  <si>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</si>
  <si>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</si>
  <si>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</si>
  <si>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</si>
  <si>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</si>
  <si>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</si>
  <si>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</si>
  <si>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</si>
  <si>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</si>
  <si>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</si>
  <si>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</si>
  <si>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</si>
  <si>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</si>
  <si>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</si>
  <si>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</si>
  <si>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</si>
  <si>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</si>
  <si>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</si>
  <si>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</si>
  <si>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</si>
  <si>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</si>
  <si>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</si>
  <si>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</si>
  <si>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</si>
  <si>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</si>
  <si>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</si>
  <si>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</si>
  <si>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</si>
  <si>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</si>
  <si>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</si>
  <si>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</si>
  <si>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</si>
  <si>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</si>
  <si>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</si>
  <si>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</si>
  <si>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</si>
  <si>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</si>
  <si>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</si>
  <si>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</si>
  <si>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</si>
  <si>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</si>
  <si>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</si>
  <si>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</si>
  <si>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</si>
  <si>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</si>
  <si>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</si>
  <si>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</si>
  <si>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</si>
  <si>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</si>
  <si>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</si>
  <si>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</si>
  <si>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</si>
  <si>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</si>
  <si>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</si>
  <si>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</si>
  <si>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</si>
  <si>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</si>
  <si>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</si>
  <si>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</si>
  <si>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</si>
  <si>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</si>
  <si>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</si>
  <si>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</si>
  <si>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</si>
  <si>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</si>
  <si>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</si>
  <si>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</si>
  <si>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</si>
  <si>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</si>
  <si>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</si>
  <si>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</si>
  <si>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</si>
  <si>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</si>
  <si>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</si>
  <si>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</si>
  <si>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</si>
  <si>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</si>
  <si>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</si>
  <si>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</si>
  <si>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</si>
  <si>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</si>
  <si>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</si>
  <si>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</si>
  <si>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</si>
  <si>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</si>
  <si>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</si>
  <si>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</si>
  <si>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</si>
  <si>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</si>
  <si>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</si>
  <si>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</si>
  <si>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</si>
  <si>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</si>
  <si>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</si>
  <si>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</si>
  <si>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</si>
  <si>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</si>
  <si>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</si>
  <si>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</si>
  <si>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</si>
  <si>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</si>
  <si>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</si>
  <si>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</si>
  <si>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</si>
  <si>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</si>
  <si>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</si>
  <si>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</si>
  <si>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</si>
  <si>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</si>
  <si>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</si>
  <si>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</si>
  <si>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</si>
  <si>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</si>
  <si>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</si>
  <si>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</si>
  <si>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</si>
  <si>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</si>
  <si>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</si>
  <si>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</si>
  <si>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</si>
  <si>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</si>
  <si>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</si>
  <si>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</si>
  <si>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</si>
  <si>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</si>
  <si>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</si>
  <si>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</si>
  <si>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</si>
  <si>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</si>
  <si>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</si>
  <si>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</si>
  <si>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</si>
  <si>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</si>
  <si>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</si>
  <si>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</si>
  <si>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</si>
  <si>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</si>
  <si>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</si>
  <si>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</si>
  <si>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</si>
  <si>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</si>
  <si>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</si>
  <si>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</si>
  <si>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</si>
  <si>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</si>
  <si>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</si>
  <si>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</si>
  <si>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</si>
  <si>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</si>
  <si>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</si>
  <si>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</si>
  <si>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</si>
  <si>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</si>
  <si>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</si>
  <si>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</si>
  <si>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</si>
  <si>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</si>
  <si>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</si>
  <si>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</si>
  <si>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</si>
  <si>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</si>
  <si>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</si>
  <si>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</si>
  <si>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</si>
  <si>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</si>
  <si>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</si>
  <si>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</si>
  <si>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</si>
  <si>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</si>
  <si>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</si>
  <si>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</si>
  <si>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</si>
  <si>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</si>
  <si>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</si>
  <si>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</si>
  <si>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</si>
  <si>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</si>
  <si>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</si>
  <si>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</si>
  <si>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</si>
  <si>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</si>
  <si>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</si>
  <si>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</si>
  <si>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</si>
  <si>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</si>
  <si>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</si>
  <si>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</si>
  <si>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</si>
  <si>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</si>
  <si>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</si>
  <si>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</si>
  <si>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</si>
  <si>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</si>
  <si>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</si>
  <si>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</si>
  <si>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</si>
  <si>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</si>
  <si>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</si>
  <si>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</si>
  <si>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</si>
  <si>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</si>
  <si>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</si>
  <si>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</si>
  <si>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</si>
  <si>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</si>
  <si>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</si>
  <si>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</si>
  <si>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</si>
  <si>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</si>
  <si>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</si>
  <si>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</si>
  <si>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</si>
  <si>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</si>
  <si>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</si>
  <si>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</si>
  <si>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</si>
  <si>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</si>
  <si>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</si>
  <si>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</si>
  <si>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</si>
  <si>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</si>
  <si>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</si>
  <si>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</si>
  <si>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</si>
  <si>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</si>
  <si>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</si>
  <si>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</si>
  <si>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</si>
  <si>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</si>
  <si>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</si>
  <si>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</si>
  <si>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</si>
  <si>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</si>
  <si>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</si>
  <si>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</si>
  <si>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</si>
  <si>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</si>
  <si>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</si>
  <si>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</si>
  <si>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</si>
  <si>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</si>
  <si>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</si>
  <si>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</si>
  <si>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</si>
  <si>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</si>
  <si>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</si>
  <si>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</si>
  <si>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</si>
  <si>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</si>
  <si>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</si>
  <si>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</si>
  <si>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</si>
  <si>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</si>
  <si>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</si>
  <si>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</si>
  <si>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</si>
  <si>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</si>
  <si>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</si>
  <si>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</si>
  <si>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</si>
  <si>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</si>
  <si>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</si>
  <si>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</si>
  <si>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</si>
  <si>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</si>
  <si>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</si>
  <si>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</si>
  <si>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</si>
  <si>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</si>
  <si>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</si>
  <si>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</si>
  <si>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</si>
  <si>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</si>
  <si>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</si>
  <si>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</si>
  <si>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</si>
  <si>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</si>
  <si>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</si>
  <si>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</si>
  <si>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</si>
  <si>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</si>
  <si>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</si>
  <si>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</si>
  <si>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</si>
  <si>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</si>
  <si>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</si>
  <si>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</si>
  <si>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</si>
  <si>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</si>
  <si>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</si>
  <si>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</si>
  <si>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</si>
  <si>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</si>
  <si>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</si>
  <si>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</si>
  <si>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</si>
  <si>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</si>
  <si>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</si>
  <si>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</si>
  <si>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</si>
  <si>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</si>
  <si>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</si>
  <si>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</si>
  <si>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</si>
  <si>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</si>
  <si>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</si>
  <si>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</si>
  <si>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</si>
  <si>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</si>
  <si>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</si>
  <si>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</si>
  <si>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</si>
  <si>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</si>
  <si>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</si>
  <si>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</si>
  <si>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</si>
  <si>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</si>
  <si>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</si>
  <si>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</si>
  <si>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</si>
  <si>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</si>
  <si>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</si>
  <si>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</si>
  <si>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</si>
  <si>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</si>
  <si>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</si>
  <si>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</si>
  <si>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</si>
  <si>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</si>
  <si>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</si>
  <si>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</si>
  <si>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</si>
  <si>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</si>
  <si>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</si>
  <si>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</si>
  <si>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</si>
  <si>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</si>
  <si>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</si>
  <si>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</si>
  <si>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</si>
  <si>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</si>
  <si>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</si>
  <si>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</si>
  <si>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</si>
  <si>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</si>
  <si>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</si>
  <si>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</si>
  <si>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</si>
  <si>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</si>
  <si>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</si>
  <si>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</si>
  <si>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</si>
  <si>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</si>
  <si>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</si>
  <si>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</si>
  <si>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</si>
  <si>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</si>
  <si>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</si>
  <si>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</si>
  <si>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</si>
  <si>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</si>
  <si>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</si>
  <si>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</si>
  <si>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</si>
  <si>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</si>
  <si>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</si>
  <si>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</si>
  <si>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</si>
  <si>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</si>
  <si>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</si>
  <si>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</si>
  <si>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</si>
  <si>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</si>
  <si>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</si>
  <si>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</si>
  <si>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</si>
  <si>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</si>
  <si>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</si>
  <si>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</si>
  <si>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</si>
  <si>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</si>
  <si>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</si>
  <si>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</si>
  <si>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</si>
  <si>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</si>
  <si>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</si>
  <si>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</si>
  <si>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</si>
  <si>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</si>
  <si>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</si>
  <si>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</si>
  <si>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</si>
  <si>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</si>
  <si>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</si>
  <si>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</si>
  <si>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</si>
  <si>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</si>
  <si>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</si>
  <si>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</si>
  <si>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</si>
  <si>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</si>
  <si>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</si>
  <si>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</si>
  <si>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</si>
  <si>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</si>
  <si>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</si>
  <si>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</si>
  <si>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</si>
  <si>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</si>
  <si>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</si>
  <si>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</si>
  <si>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</si>
  <si>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</si>
  <si>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</si>
  <si>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</si>
  <si>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</si>
  <si>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</si>
  <si>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</si>
  <si>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</si>
  <si>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</si>
  <si>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</si>
  <si>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</si>
  <si>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</si>
  <si>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</si>
  <si>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</si>
  <si>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</si>
  <si>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</si>
  <si>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</si>
  <si>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</si>
  <si>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</si>
  <si>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</si>
  <si>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</si>
  <si>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</si>
  <si>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</si>
  <si>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</si>
  <si>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</si>
  <si>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</si>
  <si>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</si>
  <si>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</si>
  <si>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</si>
  <si>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</si>
  <si>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</si>
  <si>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</si>
  <si>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</si>
  <si>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</si>
  <si>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</si>
  <si>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</si>
  <si>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</si>
  <si>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</si>
  <si>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</si>
  <si>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</si>
  <si>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</si>
  <si>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</si>
  <si>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</si>
  <si>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</si>
  <si>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</si>
  <si>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</si>
  <si>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</si>
  <si>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</si>
  <si>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</si>
  <si>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</si>
  <si>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</si>
  <si>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</si>
  <si>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</si>
  <si>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</si>
  <si>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</si>
  <si>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</si>
  <si>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</si>
  <si>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</si>
  <si>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</si>
  <si>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</si>
  <si>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</si>
  <si>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</si>
  <si>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</si>
  <si>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</si>
  <si>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</si>
  <si>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</si>
  <si>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</si>
  <si>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</si>
  <si>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</si>
  <si>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</si>
  <si>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</si>
  <si>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</si>
  <si>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</si>
  <si>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</si>
  <si>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</si>
  <si>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</si>
  <si>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</si>
  <si>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</si>
  <si>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</si>
  <si>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</si>
  <si>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</si>
  <si>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</si>
  <si>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</si>
  <si>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</si>
  <si>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</si>
  <si>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</si>
  <si>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</si>
  <si>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</si>
  <si>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</si>
  <si>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</si>
  <si>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</si>
  <si>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</si>
  <si>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</si>
  <si>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</si>
  <si>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</si>
  <si>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</si>
  <si>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</si>
  <si>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</si>
  <si>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</si>
  <si>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</si>
  <si>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</si>
  <si>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</si>
  <si>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</si>
  <si>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</si>
  <si>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</si>
  <si>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</si>
  <si>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</si>
  <si>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</si>
  <si>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</si>
  <si>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</si>
  <si>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</si>
  <si>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</si>
  <si>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</si>
  <si>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</si>
  <si>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</si>
  <si>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</si>
  <si>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</si>
  <si>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</si>
  <si>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</si>
  <si>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</si>
  <si>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</si>
  <si>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</si>
  <si>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</si>
  <si>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</si>
  <si>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</si>
  <si>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</si>
  <si>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</si>
  <si>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</si>
  <si>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</si>
  <si>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</si>
  <si>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</si>
  <si>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</si>
  <si>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</si>
  <si>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</si>
  <si>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</si>
  <si>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</si>
  <si>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</si>
  <si>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</si>
  <si>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</si>
  <si>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</si>
  <si>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</si>
  <si>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</si>
  <si>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</si>
  <si>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</si>
  <si>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</si>
  <si>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</si>
  <si>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</si>
  <si>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</si>
  <si>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</si>
  <si>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</si>
  <si>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</si>
  <si>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</si>
  <si>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</si>
  <si>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</si>
  <si>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</si>
  <si>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</si>
  <si>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</si>
  <si>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</si>
  <si>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</si>
  <si>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</si>
  <si>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</si>
  <si>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</si>
  <si>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</si>
  <si>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</si>
  <si>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</si>
  <si>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</si>
  <si>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</si>
  <si>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</si>
  <si>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</si>
  <si>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</si>
  <si>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</si>
  <si>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</si>
  <si>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</si>
  <si>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</si>
  <si>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</si>
  <si>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</si>
  <si>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</si>
  <si>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</si>
  <si>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</si>
  <si>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</si>
  <si>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</si>
  <si>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</si>
  <si>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</si>
  <si>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</si>
  <si>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</si>
  <si>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</si>
  <si>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</si>
  <si>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</si>
  <si>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</si>
  <si>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</si>
  <si>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</si>
  <si>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</si>
  <si>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</si>
  <si>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</si>
  <si>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</si>
  <si>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</si>
  <si>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</si>
  <si>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</si>
  <si>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</si>
  <si>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</si>
  <si>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</si>
  <si>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</si>
  <si>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</si>
  <si>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</si>
  <si>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</si>
  <si>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</si>
  <si>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</si>
  <si>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</si>
  <si>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</si>
  <si>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</si>
  <si>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</si>
  <si>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</si>
  <si>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</si>
  <si>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</si>
  <si>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</si>
  <si>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</si>
  <si>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</si>
  <si>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</si>
  <si>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</si>
  <si>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</si>
  <si>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</si>
  <si>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</si>
  <si>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</si>
  <si>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</si>
  <si>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</si>
  <si>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</si>
  <si>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</si>
  <si>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</si>
  <si>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</si>
  <si>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</si>
  <si>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</si>
  <si>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</si>
  <si>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</si>
  <si>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</si>
  <si>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</si>
  <si>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</si>
  <si>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</si>
  <si>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</si>
  <si>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</si>
  <si>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</si>
  <si>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</si>
  <si>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</si>
  <si>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</si>
  <si>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</si>
  <si>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</si>
  <si>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</si>
  <si>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</si>
  <si>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</si>
  <si>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</si>
  <si>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</si>
  <si>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</si>
  <si>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</si>
  <si>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</si>
  <si>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</si>
  <si>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</si>
  <si>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</si>
  <si>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</si>
  <si>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</si>
  <si>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</si>
  <si>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</si>
  <si>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</si>
  <si>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</si>
  <si>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</si>
  <si>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</si>
  <si>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</si>
  <si>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</si>
  <si>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</si>
  <si>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</si>
  <si>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</si>
  <si>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</si>
  <si>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</si>
  <si>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</si>
  <si>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</si>
  <si>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</si>
  <si>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</si>
  <si>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</si>
  <si>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</si>
  <si>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</si>
  <si>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</si>
  <si>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</si>
  <si>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</si>
  <si>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</si>
  <si>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</si>
  <si>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</si>
  <si>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</si>
  <si>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</si>
  <si>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</si>
  <si>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</si>
  <si>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</si>
  <si>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</si>
  <si>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</si>
  <si>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</si>
  <si>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</si>
  <si>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</si>
  <si>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</si>
  <si>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</si>
  <si>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</si>
  <si>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</si>
  <si>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</si>
  <si>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</si>
  <si>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</si>
  <si>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</si>
  <si>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</si>
  <si>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</si>
  <si>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</si>
  <si>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</si>
  <si>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</si>
  <si>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</si>
  <si>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</si>
  <si>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</si>
  <si>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</si>
  <si>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</si>
  <si>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</si>
  <si>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</si>
  <si>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</si>
  <si>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</si>
  <si>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</si>
  <si>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</si>
  <si>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</si>
  <si>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</si>
  <si>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</si>
  <si>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</si>
  <si>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</si>
  <si>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</si>
  <si>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</si>
  <si>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</si>
  <si>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</si>
  <si>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</si>
  <si>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</si>
  <si>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</si>
  <si>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</si>
  <si>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</si>
  <si>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</si>
  <si>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</si>
  <si>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</si>
  <si>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</si>
  <si>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</si>
  <si>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</si>
  <si>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</si>
  <si>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</si>
  <si>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</si>
  <si>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</si>
  <si>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</si>
  <si>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</si>
  <si>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</si>
  <si>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</si>
  <si>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</si>
  <si>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</si>
  <si>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</si>
  <si>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</si>
  <si>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</si>
  <si>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</si>
  <si>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</si>
  <si>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</si>
  <si>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</si>
  <si>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</si>
  <si>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</si>
  <si>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</si>
  <si>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</si>
  <si>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</si>
  <si>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</si>
  <si>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</si>
  <si>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</si>
  <si>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</si>
  <si>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</si>
  <si>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</si>
  <si>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</si>
  <si>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</si>
  <si>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</si>
  <si>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</si>
  <si>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</si>
  <si>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</si>
  <si>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</si>
  <si>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</si>
  <si>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</si>
  <si>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</si>
  <si>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</si>
  <si>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</si>
  <si>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</si>
  <si>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</si>
  <si>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</si>
  <si>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</si>
  <si>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</si>
  <si>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</si>
  <si>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</si>
  <si>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</si>
  <si>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</si>
  <si>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</si>
  <si>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</si>
  <si>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</si>
  <si>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</si>
  <si>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</si>
  <si>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</si>
  <si>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</si>
  <si>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</si>
  <si>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</si>
  <si>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</si>
  <si>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</si>
  <si>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</si>
  <si>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</si>
  <si>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</si>
  <si>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</si>
  <si>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</si>
  <si>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</si>
  <si>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</si>
  <si>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</si>
  <si>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</si>
  <si>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</si>
  <si>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</si>
  <si>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</si>
  <si>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</si>
  <si>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</si>
  <si>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</si>
  <si>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</si>
  <si>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</si>
  <si>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</si>
  <si>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</si>
  <si>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</si>
  <si>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</si>
  <si>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</si>
  <si>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</si>
  <si>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</si>
  <si>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</si>
  <si>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</si>
  <si>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</si>
  <si>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</si>
  <si>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</si>
  <si>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</si>
  <si>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</si>
  <si>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</si>
  <si>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</si>
  <si>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</si>
  <si>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</si>
  <si>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</si>
  <si>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</si>
  <si>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</si>
  <si>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</si>
  <si>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</si>
  <si>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</si>
  <si>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</si>
  <si>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</si>
  <si>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</si>
  <si>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</si>
  <si>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</si>
  <si>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</si>
  <si>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</si>
  <si>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</si>
  <si>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</si>
  <si>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</si>
  <si>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</si>
  <si>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</si>
  <si>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</si>
  <si>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</si>
  <si>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</si>
  <si>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</si>
  <si>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</si>
  <si>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</si>
  <si>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</si>
  <si>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</si>
  <si>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</si>
  <si>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</si>
  <si>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</si>
  <si>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</si>
  <si>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</si>
  <si>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</si>
  <si>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</si>
  <si>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</si>
  <si>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</si>
  <si>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</si>
  <si>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</si>
  <si>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</si>
  <si>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</si>
  <si>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</si>
  <si>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</si>
  <si>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</si>
  <si>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</si>
  <si>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</si>
  <si>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</si>
  <si>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</si>
  <si>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</si>
  <si>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</si>
  <si>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</si>
  <si>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</si>
  <si>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</si>
  <si>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</si>
  <si>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</si>
  <si>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</si>
  <si>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</si>
  <si>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</si>
  <si>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</si>
  <si>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</si>
  <si>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</si>
  <si>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</si>
  <si>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</si>
  <si>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</si>
  <si>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</si>
  <si>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</si>
  <si>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</si>
  <si>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</si>
  <si>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</si>
  <si>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</si>
  <si>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</si>
  <si>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</si>
  <si>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</si>
  <si>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</si>
  <si>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</si>
  <si>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</si>
  <si>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</si>
  <si>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</si>
  <si>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</si>
  <si>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</si>
  <si>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</si>
  <si>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</si>
  <si>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</si>
  <si>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</si>
  <si>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</si>
  <si>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</si>
  <si>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</si>
  <si>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</si>
  <si>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</si>
  <si>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</si>
  <si>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</si>
  <si>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</si>
  <si>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</si>
  <si>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</si>
  <si>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</si>
  <si>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</si>
  <si>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</si>
  <si>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</si>
  <si>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</si>
  <si>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</si>
  <si>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</si>
  <si>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</si>
  <si>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</si>
  <si>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</si>
  <si>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</si>
  <si>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</si>
  <si>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</si>
  <si>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</si>
  <si>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</si>
  <si>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</si>
  <si>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</si>
  <si>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</si>
  <si>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</si>
  <si>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</si>
  <si>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</si>
  <si>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</si>
  <si>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</si>
  <si>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</si>
  <si>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</si>
  <si>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</si>
  <si>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</si>
  <si>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</si>
  <si>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</si>
  <si>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</si>
  <si>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</si>
  <si>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</si>
  <si>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</si>
  <si>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</si>
  <si>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</si>
  <si>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</si>
  <si>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</si>
  <si>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</si>
  <si>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</si>
  <si>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</si>
  <si>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</si>
  <si>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</si>
  <si>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</si>
  <si>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</si>
  <si>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</si>
  <si>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</si>
  <si>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</si>
  <si>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</si>
  <si>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</si>
  <si>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</si>
  <si>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</si>
  <si>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</si>
  <si>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</si>
  <si>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</si>
  <si>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</si>
  <si>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</si>
  <si>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</si>
  <si>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</si>
  <si>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</si>
  <si>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</si>
  <si>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</si>
  <si>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</si>
  <si>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</si>
  <si>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</si>
  <si>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</si>
  <si>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</si>
  <si>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</si>
  <si>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</si>
  <si>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</si>
  <si>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</si>
  <si>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</si>
  <si>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</si>
  <si>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</si>
  <si>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</si>
  <si>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</si>
  <si>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</si>
  <si>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</si>
  <si>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</si>
  <si>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</si>
  <si>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</si>
  <si>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</si>
  <si>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</si>
  <si>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</si>
  <si>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</si>
  <si>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</si>
  <si>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</si>
  <si>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</si>
  <si>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</si>
  <si>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</si>
  <si>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</si>
  <si>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</si>
  <si>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</si>
  <si>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</si>
  <si>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</si>
  <si>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</si>
  <si>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</si>
  <si>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</si>
  <si>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</si>
  <si>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</si>
  <si>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</si>
  <si>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</si>
  <si>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</si>
  <si>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</si>
  <si>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</si>
  <si>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</si>
  <si>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</si>
  <si>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</si>
  <si>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</si>
  <si>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</si>
  <si>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</si>
  <si>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</si>
  <si>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</si>
  <si>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</si>
  <si>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</si>
  <si>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</si>
  <si>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</si>
  <si>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</si>
  <si>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</si>
  <si>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</si>
  <si>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</si>
  <si>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</si>
  <si>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</si>
  <si>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</si>
  <si>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</si>
  <si>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</si>
  <si>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</si>
  <si>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</si>
  <si>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</si>
  <si>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</si>
  <si>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</si>
  <si>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</si>
  <si>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</si>
  <si>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</si>
  <si>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</si>
  <si>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</si>
  <si>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</si>
  <si>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</si>
  <si>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</si>
  <si>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</si>
  <si>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</si>
  <si>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</si>
  <si>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</si>
  <si>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</si>
  <si>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</si>
  <si>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</si>
  <si>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</si>
  <si>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</si>
  <si>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</si>
  <si>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</si>
  <si>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</si>
  <si>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</si>
  <si>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</si>
  <si>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</si>
  <si>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</si>
  <si>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</si>
  <si>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</si>
  <si>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</si>
  <si>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</si>
  <si>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</si>
  <si>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</si>
  <si>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</si>
  <si>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</si>
  <si>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</si>
  <si>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</si>
  <si>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</si>
  <si>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</si>
  <si>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</si>
  <si>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</si>
  <si>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</si>
  <si>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</si>
  <si>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</si>
  <si>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</si>
  <si>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</si>
  <si>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</si>
  <si>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</si>
  <si>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</si>
  <si>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</si>
  <si>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</si>
  <si>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</si>
  <si>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</si>
  <si>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</si>
  <si>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</si>
  <si>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</si>
  <si>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</si>
  <si>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</si>
  <si>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</si>
  <si>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</si>
  <si>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</si>
  <si>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</si>
  <si>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</si>
  <si>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</si>
  <si>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</si>
  <si>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</si>
  <si>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</si>
  <si>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</si>
  <si>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</si>
  <si>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</si>
  <si>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</si>
  <si>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</si>
  <si>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</si>
  <si>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</si>
  <si>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</si>
  <si>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</si>
  <si>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</si>
  <si>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</si>
  <si>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</si>
  <si>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</si>
  <si>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</si>
  <si>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</si>
  <si>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</si>
  <si>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</si>
  <si>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</si>
  <si>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</si>
  <si>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</si>
  <si>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</si>
  <si>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</si>
  <si>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</si>
  <si>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</si>
  <si>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</si>
  <si>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</si>
  <si>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</si>
  <si>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</si>
  <si>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</si>
  <si>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</si>
  <si>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</si>
  <si>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</si>
  <si>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</si>
  <si>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</si>
  <si>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</si>
  <si>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</si>
  <si>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</si>
  <si>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</si>
  <si>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</si>
  <si>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</si>
  <si>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</si>
  <si>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</si>
  <si>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</si>
  <si>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</si>
  <si>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</si>
  <si>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</si>
  <si>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</si>
  <si>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</si>
  <si>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</si>
  <si>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</si>
  <si>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</si>
  <si>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</si>
  <si>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</si>
  <si>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</si>
  <si>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</si>
  <si>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</si>
  <si>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</si>
  <si>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</si>
  <si>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</si>
  <si>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</si>
  <si>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</si>
  <si>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</si>
  <si>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</si>
  <si>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</si>
  <si>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</si>
  <si>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</si>
  <si>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</si>
  <si>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</si>
  <si>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</si>
  <si>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</si>
  <si>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</si>
  <si>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</si>
  <si>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</si>
  <si>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</si>
  <si>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</si>
  <si>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</si>
  <si>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</si>
  <si>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</si>
  <si>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</si>
  <si>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</si>
  <si>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</si>
  <si>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</si>
  <si>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</si>
  <si>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</si>
  <si>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</si>
  <si>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</si>
  <si>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</si>
  <si>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</si>
  <si>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</si>
  <si>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</si>
  <si>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</si>
  <si>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</si>
  <si>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</si>
  <si>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</si>
  <si>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</si>
  <si>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</si>
  <si>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</si>
  <si>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</si>
  <si>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</si>
  <si>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</si>
  <si>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</si>
  <si>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</si>
  <si>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</si>
  <si>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</si>
  <si>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</si>
  <si>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</si>
  <si>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</si>
  <si>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</si>
  <si>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</si>
  <si>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</si>
  <si>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</si>
  <si>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</si>
  <si>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</si>
  <si>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</si>
  <si>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</si>
  <si>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</si>
  <si>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</si>
  <si>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</si>
  <si>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</si>
  <si>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</si>
  <si>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</si>
  <si>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</si>
  <si>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</si>
  <si>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</si>
  <si>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</si>
  <si>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</si>
  <si>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</si>
  <si>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</si>
  <si>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</si>
  <si>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</si>
  <si>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</si>
  <si>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</si>
  <si>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</si>
  <si>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</si>
  <si>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</si>
  <si>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</si>
  <si>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</si>
  <si>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</si>
  <si>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</si>
  <si>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</si>
  <si>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</si>
  <si>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</si>
  <si>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</si>
  <si>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</si>
  <si>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</si>
  <si>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</si>
  <si>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</si>
  <si>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</si>
  <si>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</si>
  <si>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</si>
  <si>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</si>
  <si>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</si>
  <si>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</si>
  <si>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</si>
  <si>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</si>
  <si>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</si>
  <si>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</si>
  <si>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</si>
  <si>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</si>
  <si>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</si>
  <si>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</si>
  <si>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</si>
  <si>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</si>
  <si>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</si>
  <si>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</si>
  <si>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</si>
  <si>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</si>
  <si>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</si>
  <si>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</si>
  <si>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</si>
  <si>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</si>
  <si>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</si>
  <si>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</si>
  <si>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</si>
  <si>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</si>
  <si>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</si>
  <si>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</si>
  <si>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</si>
  <si>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</si>
  <si>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</si>
  <si>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</si>
  <si>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</si>
  <si>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</si>
  <si>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</si>
  <si>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</si>
  <si>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</si>
  <si>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</si>
  <si>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</si>
  <si>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</si>
  <si>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</si>
  <si>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</si>
  <si>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</si>
  <si>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</si>
  <si>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</si>
  <si>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</si>
  <si>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</si>
  <si>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</si>
  <si>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</si>
  <si>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</si>
  <si>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</si>
  <si>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</si>
  <si>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</si>
  <si>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</si>
  <si>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</si>
  <si>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</si>
  <si>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</si>
  <si>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</si>
  <si>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</si>
  <si>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</si>
  <si>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</si>
  <si>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</si>
  <si>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</si>
  <si>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</si>
  <si>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</si>
  <si>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</si>
  <si>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</si>
  <si>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</si>
  <si>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</si>
  <si>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</si>
  <si>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</si>
  <si>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</si>
  <si>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</si>
  <si>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</si>
  <si>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</si>
  <si>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</si>
  <si>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</si>
  <si>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</si>
  <si>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</si>
  <si>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</si>
  <si>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</si>
  <si>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</si>
  <si>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</si>
  <si>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</si>
  <si>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</si>
  <si>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</si>
  <si>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</si>
  <si>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</si>
  <si>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</si>
  <si>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</si>
  <si>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</si>
  <si>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</si>
  <si>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</si>
  <si>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</si>
  <si>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</si>
  <si>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</si>
  <si>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</si>
  <si>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</si>
  <si>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</si>
  <si>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</si>
  <si>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</si>
  <si>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</si>
  <si>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</si>
  <si>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</si>
  <si>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</si>
  <si>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</si>
  <si>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</si>
  <si>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</si>
  <si>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</si>
  <si>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</si>
  <si>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</si>
  <si>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</si>
  <si>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</si>
  <si>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</si>
  <si>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</si>
  <si>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</si>
  <si>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</si>
  <si>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</si>
  <si>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</si>
  <si>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</si>
  <si>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</si>
  <si>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</si>
  <si>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</si>
  <si>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</si>
  <si>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</si>
  <si>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</si>
  <si>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</si>
  <si>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</si>
  <si>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</si>
  <si>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</si>
  <si>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</si>
  <si>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</si>
  <si>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</si>
  <si>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</si>
  <si>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</si>
  <si>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</si>
  <si>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</si>
  <si>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</si>
  <si>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</si>
  <si>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</si>
  <si>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</si>
  <si>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</si>
  <si>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</si>
  <si>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</si>
  <si>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</si>
  <si>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</si>
  <si>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</si>
  <si>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</si>
  <si>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</si>
  <si>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</si>
  <si>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</si>
  <si>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</si>
  <si>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</si>
  <si>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</si>
  <si>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</si>
  <si>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</si>
  <si>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</si>
  <si>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</si>
  <si>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</si>
  <si>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</si>
  <si>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</si>
  <si>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</si>
  <si>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</si>
  <si>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</si>
  <si>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</si>
  <si>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</si>
  <si>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</si>
  <si>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</si>
  <si>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</si>
  <si>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</si>
  <si>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</si>
  <si>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</si>
  <si>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</si>
  <si>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</si>
  <si>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</si>
  <si>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</si>
  <si>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</si>
  <si>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</si>
  <si>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</si>
  <si>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</si>
  <si>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</si>
  <si>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</si>
  <si>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</si>
  <si>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</si>
  <si>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</si>
  <si>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</si>
  <si>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</si>
  <si>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</si>
  <si>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</si>
  <si>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</si>
  <si>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</si>
  <si>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</si>
  <si>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</si>
  <si>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</si>
  <si>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</si>
  <si>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</si>
  <si>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</si>
  <si>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</si>
  <si>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</si>
  <si>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</si>
  <si>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</si>
  <si>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</si>
  <si>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</si>
  <si>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</si>
  <si>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</si>
  <si>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</si>
  <si>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</si>
  <si>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</si>
  <si>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</si>
  <si>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</si>
  <si>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</si>
  <si>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</si>
  <si>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</si>
  <si>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</si>
  <si>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</si>
  <si>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</si>
  <si>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</si>
  <si>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</si>
  <si>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</si>
  <si>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</si>
  <si>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</si>
  <si>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</si>
  <si>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</si>
  <si>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</si>
  <si>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</si>
  <si>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</si>
  <si>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</si>
  <si>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</si>
  <si>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</si>
  <si>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</si>
  <si>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</si>
  <si>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</si>
  <si>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</si>
  <si>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</si>
  <si>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</si>
  <si>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</si>
  <si>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</si>
  <si>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</si>
  <si>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</si>
  <si>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</si>
  <si>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</si>
  <si>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</si>
  <si>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</si>
  <si>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</si>
  <si>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</si>
  <si>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</si>
  <si>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</si>
  <si>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</si>
  <si>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</si>
  <si>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</si>
  <si>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</si>
  <si>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</si>
  <si>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</si>
  <si>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</si>
  <si>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</si>
  <si>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</si>
  <si>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</si>
  <si>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</si>
  <si>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</si>
  <si>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</si>
  <si>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</si>
  <si>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</si>
  <si>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</si>
  <si>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</si>
  <si>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</si>
  <si>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</si>
  <si>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</si>
  <si>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</si>
  <si>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</si>
  <si>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</si>
  <si>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</si>
  <si>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</si>
  <si>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</si>
  <si>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</si>
  <si>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</si>
  <si>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</si>
  <si>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</si>
  <si>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</si>
  <si>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</si>
  <si>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</si>
  <si>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</si>
  <si>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</si>
  <si>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</si>
  <si>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</si>
  <si>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</si>
  <si>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</si>
  <si>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</si>
  <si>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</si>
  <si>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</si>
  <si>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</si>
  <si>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</si>
  <si>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</si>
  <si>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</si>
  <si>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</si>
  <si>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</si>
  <si>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</si>
  <si>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</si>
  <si>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</si>
  <si>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</si>
  <si>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</si>
  <si>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</si>
  <si>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</si>
  <si>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</si>
  <si>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</si>
  <si>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</si>
  <si>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</si>
  <si>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</si>
  <si>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</si>
  <si>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</si>
  <si>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</si>
  <si>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</si>
  <si>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</si>
  <si>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</si>
  <si>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</si>
  <si>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</si>
  <si>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</si>
  <si>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</si>
  <si>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</si>
  <si>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</si>
  <si>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</si>
  <si>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</si>
  <si>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</si>
  <si>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</si>
  <si>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</si>
  <si>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</si>
  <si>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</si>
  <si>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</si>
  <si>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</si>
  <si>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</si>
  <si>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</si>
  <si>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</si>
  <si>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</si>
  <si>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</si>
  <si>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</si>
  <si>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</si>
  <si>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</si>
  <si>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</si>
  <si>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</si>
  <si>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</si>
  <si>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</si>
  <si>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</si>
  <si>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</si>
  <si>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</si>
  <si>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</si>
  <si>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</si>
  <si>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</si>
  <si>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</si>
  <si>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</si>
  <si>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</si>
  <si>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</si>
  <si>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</si>
  <si>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</si>
  <si>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</si>
  <si>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</si>
  <si>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</si>
  <si>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</si>
  <si>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</si>
  <si>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</si>
  <si>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</si>
  <si>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</si>
  <si>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</si>
  <si>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</si>
  <si>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</si>
  <si>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</si>
  <si>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</si>
  <si>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</si>
  <si>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</si>
  <si>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</si>
  <si>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</si>
  <si>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</si>
  <si>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</si>
  <si>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</si>
  <si>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</si>
  <si>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</si>
  <si>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</si>
  <si>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</si>
  <si>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</si>
  <si>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</si>
  <si>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</si>
  <si>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</si>
  <si>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</si>
  <si>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</si>
  <si>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</si>
  <si>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</si>
  <si>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</si>
  <si>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</si>
  <si>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</si>
  <si>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</si>
  <si>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</si>
  <si>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</si>
  <si>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</si>
  <si>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</si>
  <si>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</si>
  <si>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</si>
  <si>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</si>
  <si>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</si>
  <si>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</si>
  <si>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</si>
  <si>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</si>
  <si>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</si>
  <si>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</si>
  <si>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</si>
  <si>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</si>
  <si>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</si>
  <si>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</si>
  <si>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</si>
  <si>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</si>
  <si>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</si>
  <si>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</si>
  <si>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</si>
  <si>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</si>
  <si>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</si>
  <si>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</si>
  <si>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</si>
  <si>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</si>
  <si>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</si>
  <si>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</si>
  <si>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</si>
  <si>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</si>
  <si>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</si>
  <si>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</si>
  <si>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</si>
  <si>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</si>
  <si>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</si>
  <si>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</si>
  <si>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</si>
  <si>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</si>
  <si>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</si>
  <si>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</si>
  <si>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</si>
  <si>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</si>
  <si>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</si>
  <si>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</si>
  <si>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</si>
  <si>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</si>
  <si>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</si>
  <si>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</si>
  <si>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</si>
  <si>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</si>
  <si>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</si>
  <si>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</si>
  <si>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</si>
  <si>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</si>
  <si>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</si>
  <si>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</si>
  <si>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</si>
  <si>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</si>
  <si>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</si>
  <si>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</si>
  <si>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</si>
  <si>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</si>
  <si>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</si>
  <si>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</si>
  <si>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</si>
  <si>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</si>
  <si>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</si>
  <si>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</si>
  <si>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</si>
  <si>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</si>
  <si>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</si>
  <si>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</si>
  <si>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</si>
  <si>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</si>
  <si>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</si>
  <si>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</si>
  <si>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</si>
  <si>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</si>
  <si>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</si>
  <si>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</si>
  <si>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</si>
  <si>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</si>
  <si>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</si>
  <si>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</si>
  <si>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</si>
  <si>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</si>
  <si>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</si>
  <si>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</si>
  <si>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</si>
  <si>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</si>
  <si>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</si>
  <si>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</si>
  <si>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</si>
  <si>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</si>
  <si>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</si>
  <si>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</si>
  <si>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</si>
  <si>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</si>
  <si>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</si>
  <si>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</si>
  <si>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</si>
  <si>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</si>
  <si>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</si>
  <si>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</si>
  <si>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</si>
  <si>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</si>
  <si>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</si>
  <si>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</si>
  <si>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</si>
  <si>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</si>
  <si>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</si>
  <si>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</si>
  <si>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</si>
  <si>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</si>
  <si>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</si>
  <si>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</si>
  <si>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</si>
  <si>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</si>
  <si>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</si>
  <si>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</si>
  <si>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</si>
  <si>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</si>
  <si>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</si>
  <si>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</si>
  <si>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</si>
  <si>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</si>
  <si>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</si>
  <si>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</si>
  <si>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</si>
  <si>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</si>
  <si>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</si>
  <si>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</si>
  <si>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</si>
  <si>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</si>
  <si>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</si>
  <si>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</si>
  <si>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</si>
  <si>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</si>
  <si>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</si>
  <si>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</si>
  <si>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</si>
  <si>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</si>
  <si>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</si>
  <si>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</si>
  <si>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</si>
  <si>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</si>
  <si>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</si>
  <si>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</si>
  <si>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</si>
  <si>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</si>
  <si>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</si>
  <si>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</si>
  <si>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</si>
  <si>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</si>
  <si>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</si>
  <si>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</si>
  <si>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</si>
  <si>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</si>
  <si>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</si>
  <si>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</si>
  <si>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</si>
  <si>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</si>
  <si>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</si>
  <si>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</si>
  <si>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</si>
  <si>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</si>
  <si>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</si>
  <si>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</si>
  <si>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</si>
  <si>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</si>
  <si>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</si>
  <si>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</si>
  <si>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</si>
  <si>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</si>
  <si>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</si>
  <si>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</si>
  <si>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</si>
  <si>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</si>
  <si>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</si>
  <si>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</si>
  <si>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</si>
  <si>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</si>
  <si>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</si>
  <si>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</si>
  <si>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</si>
  <si>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</si>
  <si>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</si>
  <si>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</si>
  <si>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</si>
  <si>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</si>
  <si>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</si>
  <si>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</si>
  <si>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</si>
  <si>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</si>
  <si>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</si>
  <si>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</si>
  <si>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</si>
  <si>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</si>
  <si>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</si>
  <si>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</si>
  <si>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</si>
  <si>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</si>
  <si>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</si>
  <si>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</si>
  <si>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</si>
  <si>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</si>
  <si>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</si>
  <si>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</si>
  <si>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</si>
  <si>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</si>
  <si>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</si>
  <si>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</si>
  <si>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</si>
  <si>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</si>
  <si>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</si>
  <si>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</si>
  <si>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</si>
  <si>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</si>
  <si>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</si>
  <si>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</si>
  <si>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</si>
  <si>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</si>
  <si>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</si>
  <si>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</si>
  <si>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</si>
  <si>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</si>
  <si>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</si>
  <si>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</si>
  <si>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</si>
  <si>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</si>
  <si>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</si>
  <si>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</si>
  <si>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</si>
  <si>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</si>
  <si>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</si>
  <si>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</si>
  <si>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</si>
  <si>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</si>
  <si>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</si>
  <si>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</si>
  <si>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</si>
  <si>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</si>
  <si>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</si>
  <si>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</si>
  <si>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</si>
  <si>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</si>
  <si>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</si>
  <si>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</si>
  <si>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</si>
  <si>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</si>
  <si>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</si>
  <si>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</si>
  <si>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</si>
  <si>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</si>
  <si>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</si>
  <si>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</si>
  <si>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</si>
  <si>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</si>
  <si>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</si>
  <si>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</si>
  <si>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</si>
  <si>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</si>
  <si>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</si>
  <si>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</si>
  <si>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</si>
  <si>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</si>
  <si>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</si>
  <si>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</si>
  <si>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</si>
  <si>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</si>
  <si>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</si>
  <si>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</si>
  <si>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</si>
  <si>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</si>
  <si>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</si>
  <si>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</si>
  <si>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</si>
  <si>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</si>
  <si>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</si>
  <si>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</si>
  <si>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</si>
  <si>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</si>
  <si>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</si>
  <si>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</si>
  <si>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</si>
  <si>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</si>
  <si>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</si>
  <si>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</si>
  <si>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</si>
  <si>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</si>
  <si>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</si>
  <si>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</si>
  <si>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</si>
  <si>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</si>
  <si>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</si>
  <si>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</si>
  <si>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</si>
  <si>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</si>
  <si>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</si>
  <si>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</si>
  <si>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</si>
  <si>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</si>
  <si>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</si>
  <si>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</si>
  <si>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</si>
  <si>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</si>
  <si>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</si>
  <si>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</si>
  <si>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</si>
  <si>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</si>
  <si>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</si>
  <si>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</si>
  <si>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</si>
  <si>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</si>
  <si>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</si>
  <si>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</si>
  <si>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</si>
  <si>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</si>
  <si>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</si>
  <si>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</si>
  <si>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</si>
  <si>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</si>
  <si>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</si>
  <si>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</si>
  <si>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</si>
  <si>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</si>
  <si>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</si>
  <si>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</si>
  <si>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</si>
  <si>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</si>
  <si>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</si>
  <si>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</si>
  <si>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</si>
  <si>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</si>
  <si>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</si>
  <si>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</si>
  <si>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</si>
  <si>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</si>
  <si>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</si>
  <si>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</si>
  <si>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</si>
  <si>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</si>
  <si>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</si>
  <si>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</si>
  <si>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</si>
  <si>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</si>
  <si>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</si>
  <si>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</si>
  <si>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</si>
  <si>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</si>
  <si>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</si>
  <si>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</si>
  <si>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</si>
  <si>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</si>
  <si>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</si>
  <si>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</si>
  <si>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</si>
  <si>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</si>
  <si>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</si>
  <si>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</si>
  <si>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</si>
  <si>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</si>
  <si>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</si>
  <si>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</si>
  <si>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</si>
  <si>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</si>
  <si>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</si>
  <si>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</si>
  <si>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</si>
  <si>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</si>
  <si>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</si>
  <si>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</si>
  <si>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</si>
  <si>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</si>
  <si>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</si>
  <si>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</si>
  <si>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</si>
  <si>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</si>
  <si>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</si>
  <si>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</si>
  <si>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</si>
  <si>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</si>
  <si>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</si>
  <si>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</si>
  <si>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</si>
  <si>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</si>
  <si>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</si>
  <si>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</si>
  <si>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</si>
  <si>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</si>
  <si>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</si>
  <si>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</si>
  <si>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</si>
  <si>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</si>
  <si>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</si>
  <si>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</si>
  <si>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</si>
  <si>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</si>
  <si>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</si>
  <si>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</si>
  <si>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</si>
  <si>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</si>
  <si>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</si>
  <si>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</si>
  <si>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</si>
  <si>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</si>
  <si>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</si>
  <si>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</si>
  <si>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</si>
  <si>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</si>
  <si>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</si>
  <si>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</si>
  <si>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</si>
  <si>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</si>
  <si>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</si>
  <si>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</si>
  <si>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</si>
  <si>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</si>
  <si>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</si>
  <si>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</si>
  <si>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</si>
  <si>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</si>
  <si>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</si>
  <si>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</si>
  <si>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</si>
  <si>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</si>
  <si>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</si>
  <si>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</si>
  <si>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</si>
  <si>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</si>
  <si>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</si>
  <si>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</si>
  <si>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</si>
  <si>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</si>
  <si>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</si>
  <si>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</si>
  <si>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</si>
  <si>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</si>
  <si>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</si>
  <si>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</si>
  <si>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</si>
  <si>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</si>
  <si>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</si>
  <si>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</si>
  <si>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</si>
  <si>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</si>
  <si>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</si>
  <si>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</si>
  <si>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</si>
  <si>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</si>
  <si>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</si>
  <si>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</si>
  <si>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</si>
  <si>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</si>
  <si>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</si>
  <si>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</si>
  <si>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</si>
  <si>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</si>
  <si>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</si>
  <si>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</si>
  <si>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</si>
  <si>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</si>
  <si>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</si>
  <si>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</si>
  <si>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</si>
  <si>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</si>
  <si>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</si>
  <si>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</si>
  <si>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</si>
  <si>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</si>
  <si>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</si>
  <si>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</si>
  <si>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</si>
  <si>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</si>
  <si>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</si>
  <si>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</si>
  <si>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</si>
  <si>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</si>
  <si>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</si>
  <si>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</si>
  <si>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</si>
  <si>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</si>
  <si>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</si>
  <si>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</si>
  <si>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</si>
  <si>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</si>
  <si>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</si>
  <si>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</si>
  <si>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</si>
  <si>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</si>
  <si>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</si>
  <si>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</si>
  <si>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</si>
  <si>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</si>
  <si>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</si>
  <si>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</si>
  <si>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</si>
  <si>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</si>
  <si>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</si>
  <si>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</si>
  <si>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</si>
  <si>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</si>
  <si>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</si>
  <si>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</si>
  <si>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</si>
  <si>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</si>
  <si>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</si>
  <si>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</si>
  <si>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</si>
  <si>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</si>
  <si>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</si>
  <si>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</si>
  <si>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</si>
  <si>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</si>
  <si>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</si>
  <si>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</si>
  <si>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</si>
  <si>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</si>
  <si>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</si>
  <si>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</si>
  <si>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</si>
  <si>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</si>
  <si>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</si>
  <si>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</si>
  <si>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</si>
  <si>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</si>
  <si>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</si>
  <si>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</si>
  <si>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</si>
  <si>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</si>
  <si>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</si>
  <si>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</si>
  <si>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</si>
  <si>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</si>
  <si>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</si>
  <si>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</si>
  <si>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</si>
  <si>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</si>
  <si>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</si>
  <si>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</si>
  <si>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</si>
  <si>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</si>
  <si>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</si>
  <si>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</si>
  <si>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</si>
  <si>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</si>
  <si>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</si>
  <si>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</si>
  <si>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</si>
  <si>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</si>
  <si>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</si>
  <si>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</si>
  <si>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</si>
  <si>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</si>
  <si>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</si>
  <si>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</si>
  <si>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</si>
  <si>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</si>
  <si>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</si>
  <si>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</si>
  <si>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</si>
  <si>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</si>
  <si>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</si>
  <si>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</si>
  <si>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</si>
  <si>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</si>
  <si>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</si>
  <si>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</si>
  <si>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</si>
  <si>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</si>
  <si>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</si>
  <si>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</si>
  <si>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</si>
  <si>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</si>
  <si>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</si>
  <si>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</si>
  <si>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</si>
  <si>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</si>
  <si>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</si>
  <si>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</si>
  <si>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</si>
  <si>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</si>
  <si>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</si>
  <si>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</si>
  <si>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</si>
  <si>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</si>
  <si>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</si>
  <si>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</si>
  <si>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</si>
  <si>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</si>
  <si>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</si>
  <si>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</si>
  <si>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</si>
  <si>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</si>
  <si>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</si>
  <si>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</si>
  <si>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</si>
  <si>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</si>
  <si>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</si>
  <si>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</si>
  <si>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</si>
  <si>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</si>
  <si>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</si>
  <si>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</si>
  <si>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</si>
  <si>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</si>
  <si>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</si>
  <si>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</si>
  <si>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</si>
  <si>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</si>
  <si>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</si>
  <si>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</si>
  <si>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</si>
  <si>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</si>
  <si>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</si>
  <si>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</si>
  <si>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</si>
  <si>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</si>
  <si>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</si>
  <si>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</si>
  <si>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</si>
  <si>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</si>
  <si>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</si>
  <si>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</si>
  <si>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</si>
  <si>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</si>
  <si>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</si>
  <si>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</si>
  <si>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</si>
  <si>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</si>
  <si>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</si>
  <si>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</si>
  <si>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</si>
  <si>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</si>
  <si>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</si>
  <si>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</si>
  <si>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</si>
  <si>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</si>
  <si>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</si>
  <si>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</si>
  <si>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</si>
  <si>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</si>
  <si>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</si>
  <si>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</si>
  <si>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</si>
  <si>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</si>
  <si>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</si>
  <si>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</si>
  <si>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</si>
  <si>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</si>
  <si>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</si>
  <si>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</si>
  <si>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</si>
  <si>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</si>
  <si>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</si>
  <si>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</si>
  <si>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</si>
  <si>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</si>
  <si>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</si>
  <si>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</si>
  <si>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</si>
  <si>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</si>
  <si>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</si>
  <si>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</si>
  <si>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</si>
  <si>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</si>
  <si>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</si>
  <si>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</si>
  <si>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</si>
  <si>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</si>
  <si>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</si>
  <si>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</si>
  <si>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</si>
  <si>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</si>
  <si>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</si>
  <si>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</si>
  <si>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</si>
  <si>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</si>
  <si>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</si>
  <si>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</si>
  <si>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</si>
  <si>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</si>
  <si>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</si>
  <si>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</si>
  <si>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</si>
  <si>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</si>
  <si>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</si>
  <si>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</si>
  <si>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</si>
  <si>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</si>
  <si>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</si>
  <si>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</si>
  <si>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</si>
  <si>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</si>
  <si>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</si>
  <si>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</si>
  <si>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</si>
  <si>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</si>
  <si>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</si>
  <si>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</si>
  <si>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</si>
  <si>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</si>
  <si>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</si>
  <si>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</si>
  <si>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</si>
  <si>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</si>
  <si>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</si>
  <si>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</si>
  <si>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</si>
  <si>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</si>
  <si>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</si>
  <si>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</si>
  <si>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</si>
  <si>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</si>
  <si>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</si>
  <si>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</si>
  <si>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</si>
  <si>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</si>
  <si>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</si>
  <si>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</si>
  <si>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</si>
  <si>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</si>
  <si>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</si>
  <si>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</si>
  <si>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</si>
  <si>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</si>
  <si>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</si>
  <si>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</si>
  <si>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</si>
  <si>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</si>
  <si>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</si>
  <si>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</si>
  <si>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</si>
  <si>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</si>
  <si>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</si>
  <si>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</si>
  <si>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</si>
  <si>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</si>
  <si>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</si>
  <si>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</si>
  <si>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</si>
  <si>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</si>
  <si>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</si>
  <si>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</si>
  <si>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</si>
  <si>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</si>
  <si>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</si>
  <si>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</si>
  <si>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</si>
  <si>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</si>
  <si>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</si>
  <si>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</si>
  <si>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</si>
  <si>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</si>
  <si>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</si>
  <si>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</si>
  <si>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</si>
  <si>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</si>
  <si>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</si>
  <si>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</si>
  <si>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</si>
  <si>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</si>
  <si>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</si>
  <si>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</si>
  <si>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</si>
  <si>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</si>
  <si>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</si>
  <si>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</si>
  <si>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</si>
  <si>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</si>
  <si>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</si>
  <si>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</si>
  <si>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</si>
  <si>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</si>
  <si>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</si>
  <si>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</si>
  <si>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</si>
  <si>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</si>
  <si>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</si>
  <si>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</si>
  <si>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</si>
  <si>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</si>
  <si>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</si>
  <si>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</si>
  <si>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</si>
  <si>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</si>
  <si>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</si>
  <si>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</si>
  <si>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</si>
  <si>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</si>
  <si>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</si>
  <si>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</si>
  <si>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</si>
  <si>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</si>
  <si>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</si>
  <si>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</si>
  <si>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</si>
  <si>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</si>
  <si>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</si>
  <si>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</si>
  <si>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</si>
  <si>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</si>
  <si>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</si>
  <si>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</si>
  <si>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</si>
  <si>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</si>
  <si>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</si>
  <si>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</si>
  <si>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</si>
  <si>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</si>
  <si>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</si>
  <si>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</si>
  <si>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</si>
  <si>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</si>
  <si>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</si>
  <si>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</si>
  <si>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</si>
  <si>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</si>
  <si>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</si>
  <si>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</si>
  <si>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</si>
  <si>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</si>
  <si>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</si>
  <si>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</si>
  <si>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</si>
  <si>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</si>
  <si>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</si>
  <si>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</si>
  <si>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</si>
  <si>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</si>
  <si>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</si>
  <si>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</si>
  <si>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</si>
  <si>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</si>
  <si>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</si>
  <si>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</si>
  <si>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</si>
  <si>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</si>
  <si>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</si>
  <si>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</si>
  <si>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</si>
  <si>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</si>
  <si>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</si>
  <si>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</si>
  <si>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</si>
  <si>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</si>
  <si>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</si>
  <si>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</si>
  <si>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</si>
  <si>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</si>
  <si>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</si>
  <si>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</si>
  <si>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</si>
  <si>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</si>
  <si>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</si>
  <si>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</si>
  <si>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</si>
  <si>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</si>
  <si>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</si>
  <si>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</si>
  <si>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</si>
  <si>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</si>
  <si>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</si>
  <si>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</si>
  <si>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</si>
  <si>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</si>
  <si>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</si>
  <si>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</si>
  <si>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</si>
  <si>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</si>
  <si>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</si>
  <si>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</si>
  <si>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</si>
  <si>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</si>
  <si>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</si>
  <si>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</si>
  <si>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</si>
  <si>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</si>
  <si>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</si>
  <si>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</si>
  <si>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</si>
  <si>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</si>
  <si>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</si>
  <si>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</si>
  <si>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</si>
  <si>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</si>
  <si>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</si>
  <si>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</si>
  <si>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</si>
  <si>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</si>
  <si>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</si>
  <si>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</si>
  <si>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</si>
  <si>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</si>
  <si>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</si>
  <si>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</si>
  <si>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</si>
  <si>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</si>
  <si>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</si>
  <si>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</si>
  <si>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</si>
  <si>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</si>
  <si>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</si>
  <si>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</si>
  <si>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</si>
  <si>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</si>
  <si>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</si>
  <si>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</si>
  <si>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</si>
  <si>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</si>
  <si>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</si>
  <si>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</si>
  <si>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</si>
  <si>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</si>
  <si>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</si>
  <si>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</si>
  <si>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</si>
  <si>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</si>
  <si>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</si>
  <si>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</si>
  <si>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</si>
  <si>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</si>
  <si>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</si>
  <si>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</si>
  <si>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</si>
  <si>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</si>
  <si>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</si>
  <si>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</si>
  <si>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</si>
  <si>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</si>
  <si>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</si>
  <si>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</si>
  <si>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</si>
  <si>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</si>
  <si>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</si>
  <si>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</si>
  <si>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</si>
  <si>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</si>
  <si>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</si>
  <si>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</si>
  <si>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</si>
  <si>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</si>
  <si>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</si>
  <si>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</si>
  <si>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</si>
  <si>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</si>
  <si>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</si>
  <si>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</si>
  <si>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</si>
  <si>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</si>
  <si>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</si>
  <si>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</si>
  <si>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</si>
  <si>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</si>
  <si>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</si>
  <si>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</si>
  <si>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</si>
  <si>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</si>
  <si>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</si>
  <si>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</si>
  <si>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</si>
  <si>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</si>
  <si>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</si>
  <si>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</si>
  <si>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</si>
  <si>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</si>
  <si>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</si>
  <si>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</si>
  <si>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</si>
  <si>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</si>
  <si>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</si>
  <si>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</si>
  <si>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</si>
  <si>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</si>
  <si>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</si>
  <si>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</si>
  <si>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</si>
  <si>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</si>
  <si>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</si>
  <si>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</si>
  <si>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</si>
  <si>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</si>
  <si>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</si>
  <si>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</si>
  <si>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</si>
  <si>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</si>
  <si>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</si>
  <si>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</si>
  <si>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</si>
  <si>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</si>
  <si>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</si>
  <si>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</si>
  <si>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</si>
  <si>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</si>
  <si>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</si>
  <si>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</si>
  <si>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</si>
  <si>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</si>
  <si>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</si>
  <si>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</si>
  <si>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</si>
  <si>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</si>
  <si>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</si>
  <si>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</si>
  <si>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</si>
  <si>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</si>
  <si>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</si>
  <si>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</si>
  <si>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</si>
  <si>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</si>
  <si>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</si>
  <si>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</si>
  <si>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</si>
  <si>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</si>
  <si>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</si>
  <si>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</si>
  <si>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</si>
  <si>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</si>
  <si>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</si>
  <si>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</si>
  <si>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</si>
  <si>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</si>
  <si>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</si>
  <si>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</si>
  <si>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</si>
  <si>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</si>
  <si>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</si>
  <si>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</si>
  <si>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</si>
  <si>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</si>
  <si>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</si>
  <si>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</si>
  <si>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</si>
  <si>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</si>
  <si>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</si>
  <si>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</si>
  <si>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</si>
  <si>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</si>
  <si>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</si>
  <si>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</si>
  <si>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</si>
  <si>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</si>
  <si>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</si>
  <si>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</si>
  <si>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</si>
  <si>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</si>
  <si>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</si>
  <si>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</si>
  <si>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</si>
  <si>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</si>
  <si>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</si>
  <si>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</si>
  <si>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</si>
  <si>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</si>
  <si>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</si>
  <si>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</si>
  <si>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</si>
  <si>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</si>
  <si>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</si>
  <si>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</si>
  <si>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</si>
  <si>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</si>
  <si>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</si>
  <si>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</si>
  <si>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</si>
  <si>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</si>
  <si>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</si>
  <si>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</si>
  <si>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</si>
  <si>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</si>
  <si>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</si>
  <si>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</si>
  <si>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</si>
  <si>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</si>
  <si>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</si>
  <si>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</si>
  <si>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</si>
  <si>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</si>
  <si>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</si>
  <si>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</si>
  <si>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</si>
  <si>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</si>
  <si>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</si>
  <si>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</si>
  <si>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</si>
  <si>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</si>
  <si>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</si>
  <si>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</si>
  <si>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</si>
  <si>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</si>
  <si>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</si>
  <si>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</si>
  <si>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</si>
  <si>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</si>
  <si>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</si>
  <si>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</si>
  <si>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</si>
  <si>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</si>
  <si>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</si>
  <si>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</si>
  <si>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</si>
  <si>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</si>
  <si>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</si>
  <si>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</si>
  <si>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</si>
  <si>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</si>
  <si>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</si>
  <si>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</si>
  <si>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</si>
  <si>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</si>
  <si>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</si>
  <si>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</si>
  <si>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</si>
  <si>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</si>
  <si>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</si>
  <si>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</si>
  <si>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</si>
  <si>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</si>
  <si>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</si>
  <si>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</si>
  <si>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</si>
  <si>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</si>
  <si>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</si>
  <si>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</si>
  <si>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</si>
  <si>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</si>
  <si>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</si>
  <si>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</si>
  <si>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</si>
  <si>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</si>
  <si>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</si>
  <si>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</si>
  <si>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</si>
  <si>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</si>
  <si>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</si>
  <si>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</si>
  <si>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</si>
  <si>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</si>
  <si>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</si>
  <si>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</si>
  <si>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</si>
  <si>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</si>
  <si>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</si>
  <si>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</si>
  <si>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</si>
  <si>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</si>
  <si>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</si>
  <si>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</si>
  <si>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</si>
  <si>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</si>
  <si>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</si>
  <si>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</si>
  <si>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</si>
  <si>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</si>
  <si>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</si>
  <si>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</si>
  <si>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</si>
  <si>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</si>
  <si>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</si>
  <si>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</si>
  <si>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</si>
  <si>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</si>
  <si>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</si>
  <si>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</si>
  <si>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</si>
  <si>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</si>
  <si>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</si>
  <si>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</si>
  <si>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</si>
  <si>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</si>
  <si>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</si>
  <si>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</si>
  <si>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</si>
  <si>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</si>
  <si>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</si>
  <si>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</si>
  <si>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</si>
  <si>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</si>
  <si>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</si>
  <si>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</si>
  <si>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</si>
  <si>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</si>
  <si>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</si>
  <si>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</si>
  <si>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</si>
  <si>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</si>
  <si>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</si>
  <si>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</si>
  <si>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</si>
  <si>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</si>
  <si>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</si>
  <si>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</si>
  <si>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</si>
  <si>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</si>
  <si>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</si>
  <si>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</si>
  <si>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</si>
  <si>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</si>
  <si>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</si>
  <si>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</si>
  <si>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</si>
  <si>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</si>
  <si>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</si>
  <si>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</si>
  <si>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</si>
  <si>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</si>
  <si>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</si>
  <si>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</si>
  <si>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</si>
  <si>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</si>
  <si>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</si>
  <si>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</si>
  <si>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</si>
  <si>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</si>
  <si>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</si>
  <si>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</si>
  <si>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</si>
  <si>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</si>
  <si>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</si>
  <si>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</si>
  <si>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</si>
  <si>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</si>
  <si>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</si>
  <si>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</si>
  <si>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</si>
  <si>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</si>
  <si>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</si>
  <si>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</si>
  <si>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</si>
  <si>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</si>
  <si>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</si>
  <si>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</si>
  <si>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</si>
  <si>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</si>
  <si>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</si>
  <si>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</si>
  <si>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</si>
  <si>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</si>
  <si>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</si>
  <si>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</si>
  <si>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</si>
  <si>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</si>
  <si>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</si>
  <si>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</si>
  <si>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</si>
  <si>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</si>
  <si>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</si>
  <si>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</si>
  <si>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</si>
  <si>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</si>
  <si>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</si>
  <si>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</si>
  <si>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</si>
  <si>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</si>
  <si>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</si>
  <si>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</si>
  <si>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</si>
  <si>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</si>
  <si>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</si>
  <si>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</si>
  <si>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</si>
  <si>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</si>
  <si>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</si>
  <si>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</si>
  <si>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</si>
  <si>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</si>
  <si>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</si>
  <si>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</si>
  <si>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</si>
  <si>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</si>
  <si>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</si>
  <si>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</si>
  <si>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</si>
  <si>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</si>
  <si>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</si>
  <si>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</si>
  <si>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</si>
  <si>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</si>
  <si>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</si>
  <si>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</si>
  <si>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</si>
  <si>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</si>
  <si>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</si>
  <si>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</si>
  <si>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</si>
  <si>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</si>
  <si>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</si>
  <si>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</si>
  <si>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</si>
  <si>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</si>
  <si>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</si>
  <si>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</si>
  <si>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</si>
  <si>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</si>
  <si>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</si>
  <si>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</si>
  <si>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</si>
  <si>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</si>
  <si>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</si>
  <si>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</si>
  <si>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</si>
  <si>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</si>
  <si>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</si>
  <si>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</si>
  <si>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</si>
  <si>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</si>
  <si>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</si>
  <si>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</si>
  <si>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</si>
  <si>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</si>
  <si>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</si>
  <si>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</si>
  <si>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</si>
  <si>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</si>
  <si>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</si>
  <si>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</si>
  <si>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</si>
  <si>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</si>
  <si>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</si>
  <si>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</si>
  <si>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</si>
  <si>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</si>
  <si>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</si>
  <si>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</si>
  <si>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</si>
  <si>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</si>
  <si>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</si>
  <si>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</si>
  <si>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</si>
  <si>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</si>
  <si>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</si>
  <si>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</si>
  <si>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</si>
  <si>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</si>
  <si>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</si>
  <si>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</si>
  <si>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</si>
  <si>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</si>
  <si>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</si>
  <si>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</si>
  <si>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</si>
  <si>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</si>
  <si>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</si>
  <si>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</si>
  <si>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</si>
  <si>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</si>
  <si>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</si>
  <si>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</si>
  <si>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</si>
  <si>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</si>
  <si>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</si>
  <si>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</si>
  <si>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</si>
  <si>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</si>
  <si>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</si>
  <si>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</si>
  <si>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</si>
  <si>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</si>
  <si>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</si>
  <si>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</si>
  <si>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</si>
  <si>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</si>
  <si>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</si>
  <si>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</si>
  <si>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</si>
  <si>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</si>
  <si>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</si>
  <si>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</si>
  <si>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</si>
  <si>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</si>
  <si>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</si>
  <si>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</si>
  <si>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</si>
  <si>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</si>
  <si>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</si>
  <si>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</si>
  <si>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</si>
  <si>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</si>
  <si>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</si>
  <si>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</si>
  <si>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</si>
  <si>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</si>
  <si>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</si>
  <si>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</si>
  <si>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</si>
  <si>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</si>
  <si>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</si>
  <si>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</si>
  <si>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</si>
  <si>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</si>
  <si>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</si>
  <si>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</si>
  <si>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</si>
  <si>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</si>
  <si>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</si>
  <si>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</si>
  <si>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</si>
  <si>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</si>
  <si>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</si>
  <si>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</si>
  <si>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</si>
  <si>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</si>
  <si>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</si>
  <si>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</si>
  <si>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</si>
  <si>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</si>
  <si>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</si>
  <si>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</si>
  <si>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</si>
  <si>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</si>
  <si>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</si>
  <si>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</si>
  <si>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</si>
  <si>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</si>
  <si>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</si>
  <si>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</si>
  <si>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</si>
  <si>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</si>
  <si>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</si>
  <si>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</si>
  <si>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</si>
  <si>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</si>
  <si>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</si>
  <si>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</si>
  <si>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</si>
  <si>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</si>
  <si>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</si>
  <si>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</si>
  <si>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</si>
  <si>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</si>
  <si>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</si>
  <si>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</si>
  <si>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</si>
  <si>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</si>
  <si>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</si>
  <si>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</si>
  <si>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</si>
  <si>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</si>
  <si>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</si>
  <si>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</si>
  <si>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</si>
  <si>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</si>
  <si>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</si>
  <si>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</si>
  <si>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</si>
  <si>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</si>
  <si>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</si>
  <si>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</si>
  <si>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</si>
  <si>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</si>
  <si>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</si>
  <si>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</si>
  <si>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</si>
  <si>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</si>
  <si>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</si>
  <si>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</si>
  <si>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</si>
  <si>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</si>
  <si>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</si>
  <si>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</si>
  <si>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</si>
  <si>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</si>
  <si>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</si>
  <si>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</si>
  <si>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</si>
  <si>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</si>
  <si>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</si>
  <si>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</si>
  <si>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</si>
  <si>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</si>
  <si>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</si>
  <si>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</si>
  <si>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</si>
  <si>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</si>
  <si>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</si>
  <si>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</si>
  <si>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</si>
  <si>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</si>
  <si>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</si>
  <si>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</si>
  <si>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</si>
  <si>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</si>
  <si>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</si>
  <si>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</si>
  <si>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</si>
  <si>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</si>
  <si>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</si>
  <si>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</si>
  <si>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</si>
  <si>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</si>
  <si>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</si>
  <si>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</si>
  <si>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</si>
  <si>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</si>
  <si>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</si>
  <si>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</si>
  <si>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</si>
  <si>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</si>
  <si>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</si>
  <si>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</si>
  <si>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</si>
  <si>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</si>
  <si>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</si>
  <si>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</si>
  <si>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</si>
  <si>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</si>
  <si>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</si>
  <si>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</si>
  <si>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</si>
  <si>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</si>
  <si>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</si>
  <si>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</si>
  <si>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</si>
  <si>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</si>
  <si>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</si>
  <si>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</si>
  <si>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</si>
  <si>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</si>
  <si>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</si>
  <si>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</si>
  <si>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</si>
  <si>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</si>
  <si>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</si>
  <si>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</si>
  <si>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</si>
  <si>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</si>
  <si>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</si>
  <si>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</si>
  <si>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</si>
  <si>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</si>
  <si>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</si>
  <si>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</si>
  <si>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</si>
  <si>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</si>
  <si>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</si>
  <si>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</si>
  <si>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</si>
  <si>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</si>
  <si>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</si>
  <si>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</si>
  <si>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</si>
  <si>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</si>
  <si>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</si>
  <si>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</si>
  <si>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</si>
  <si>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</si>
  <si>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</si>
  <si>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</si>
  <si>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</si>
  <si>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</si>
  <si>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</si>
  <si>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</si>
  <si>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</si>
  <si>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</si>
  <si>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</si>
  <si>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</si>
  <si>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</si>
  <si>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</si>
  <si>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</si>
  <si>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</si>
  <si>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</si>
  <si>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</si>
  <si>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</si>
  <si>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</si>
  <si>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</si>
  <si>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</si>
  <si>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</si>
  <si>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</si>
  <si>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</si>
  <si>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</si>
  <si>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</si>
  <si>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</si>
  <si>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</si>
  <si>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</si>
  <si>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</si>
  <si>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</si>
  <si>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</si>
  <si>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</si>
  <si>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</si>
  <si>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</si>
  <si>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</si>
  <si>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</si>
  <si>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</si>
  <si>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</si>
  <si>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</si>
  <si>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</si>
  <si>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</si>
  <si>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</si>
  <si>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</si>
  <si>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</si>
  <si>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</si>
  <si>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</si>
  <si>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</si>
  <si>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</si>
  <si>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</si>
  <si>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</si>
  <si>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</si>
  <si>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</si>
  <si>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</si>
  <si>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</si>
  <si>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</si>
  <si>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</si>
  <si>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</si>
  <si>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</si>
  <si>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</si>
  <si>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</si>
  <si>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</si>
  <si>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</si>
  <si>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</si>
  <si>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</si>
  <si>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</si>
  <si>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</si>
  <si>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</si>
  <si>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</si>
  <si>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</si>
  <si>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</si>
  <si>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</si>
  <si>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</si>
  <si>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</si>
  <si>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</si>
  <si>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</si>
  <si>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</si>
  <si>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</si>
  <si>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</si>
  <si>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</si>
  <si>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</si>
  <si>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</si>
  <si>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</si>
  <si>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</si>
  <si>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</si>
  <si>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</si>
  <si>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</si>
  <si>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</si>
  <si>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</si>
  <si>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</si>
  <si>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</si>
  <si>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</si>
  <si>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</si>
  <si>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</si>
  <si>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</si>
  <si>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</si>
  <si>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</si>
  <si>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</si>
  <si>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</si>
  <si>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</si>
  <si>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</si>
  <si>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</si>
  <si>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</si>
  <si>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</si>
  <si>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</si>
  <si>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</si>
  <si>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</si>
  <si>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</si>
  <si>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</si>
  <si>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</si>
  <si>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</si>
  <si>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</si>
  <si>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</si>
  <si>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</si>
  <si>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</si>
  <si>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</si>
  <si>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</si>
  <si>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</si>
  <si>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</si>
  <si>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</si>
  <si>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</si>
  <si>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</si>
  <si>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</si>
  <si>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</si>
  <si>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</si>
  <si>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</si>
  <si>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</si>
  <si>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</si>
  <si>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</si>
  <si>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</si>
  <si>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</si>
  <si>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</si>
  <si>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</si>
  <si>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</si>
  <si>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</si>
  <si>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</si>
  <si>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</si>
  <si>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</si>
  <si>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</si>
  <si>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</si>
  <si>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</si>
  <si>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</si>
  <si>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</si>
  <si>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</si>
  <si>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</si>
  <si>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</si>
  <si>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</si>
  <si>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</si>
  <si>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</si>
  <si>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</si>
  <si>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</si>
  <si>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</si>
  <si>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</si>
  <si>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</si>
  <si>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</si>
  <si>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</si>
  <si>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</si>
  <si>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</si>
  <si>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</si>
  <si>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</si>
  <si>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</si>
  <si>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</si>
  <si>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</si>
  <si>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</si>
  <si>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</si>
  <si>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</si>
  <si>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</si>
  <si>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</si>
  <si>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</si>
  <si>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</si>
  <si>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</si>
  <si>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</si>
  <si>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</si>
  <si>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</si>
  <si>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</si>
  <si>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</si>
  <si>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</si>
  <si>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</si>
  <si>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</si>
  <si>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</si>
  <si>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</si>
  <si>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</si>
  <si>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</si>
  <si>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</si>
  <si>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</si>
  <si>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</si>
  <si>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</si>
  <si>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</si>
  <si>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</si>
  <si>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</si>
  <si>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</si>
  <si>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</si>
  <si>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</si>
  <si>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</si>
  <si>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</si>
  <si>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</si>
  <si>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</si>
  <si>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</si>
  <si>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</si>
  <si>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</si>
  <si>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</si>
  <si>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</si>
  <si>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</si>
  <si>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</si>
  <si>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</si>
  <si>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</si>
  <si>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</si>
  <si>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</si>
  <si>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</si>
  <si>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</si>
  <si>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</si>
  <si>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</si>
  <si>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</si>
  <si>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</si>
  <si>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</si>
  <si>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</si>
  <si>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</si>
  <si>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</si>
  <si>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</si>
  <si>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</si>
  <si>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</si>
  <si>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</si>
  <si>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</si>
  <si>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</si>
  <si>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</si>
  <si>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</si>
  <si>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</si>
  <si>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</si>
  <si>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</si>
  <si>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</si>
  <si>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</si>
  <si>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</si>
  <si>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</si>
  <si>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</si>
  <si>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</si>
  <si>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</si>
  <si>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</si>
  <si>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</si>
  <si>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</si>
  <si>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</si>
  <si>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</si>
  <si>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</si>
  <si>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</si>
  <si>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</si>
  <si>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</si>
  <si>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</si>
  <si>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</si>
  <si>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</si>
  <si>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</si>
  <si>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</si>
  <si>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</si>
  <si>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</si>
  <si>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</si>
  <si>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</si>
  <si>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</si>
  <si>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</si>
  <si>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</si>
  <si>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</si>
  <si>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</si>
  <si>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</si>
  <si>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</si>
  <si>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</si>
  <si>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</si>
  <si>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</si>
  <si>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</si>
  <si>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</si>
  <si>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</si>
  <si>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</si>
  <si>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</si>
  <si>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</si>
  <si>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</si>
  <si>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</si>
  <si>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</si>
  <si>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</si>
  <si>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</si>
  <si>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</si>
  <si>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</si>
  <si>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</si>
  <si>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</si>
  <si>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</si>
  <si>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</si>
  <si>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</si>
  <si>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</si>
  <si>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</si>
  <si>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</si>
  <si>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</si>
  <si>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</si>
  <si>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</si>
  <si>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</si>
  <si>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</si>
  <si>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</si>
  <si>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</si>
  <si>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</si>
  <si>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</si>
  <si>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</si>
  <si>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</si>
  <si>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</si>
  <si>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</si>
  <si>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</si>
  <si>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</si>
  <si>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</si>
  <si>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</si>
  <si>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</si>
  <si>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</si>
  <si>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</si>
  <si>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</si>
  <si>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</si>
  <si>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</si>
  <si>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</si>
  <si>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</si>
  <si>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</si>
  <si>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</si>
  <si>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</si>
  <si>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</si>
  <si>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</si>
  <si>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</si>
  <si>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</si>
  <si>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</si>
  <si>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</si>
  <si>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</si>
  <si>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</si>
  <si>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</si>
  <si>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</si>
  <si>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</si>
  <si>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</si>
  <si>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</si>
  <si>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</si>
  <si>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</si>
  <si>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</si>
  <si>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</si>
  <si>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</si>
  <si>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</si>
  <si>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</si>
  <si>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</si>
  <si>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</si>
  <si>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</si>
  <si>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</si>
  <si>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</si>
  <si>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</si>
  <si>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</si>
  <si>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</si>
  <si>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</si>
  <si>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</si>
  <si>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</si>
  <si>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</si>
  <si>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</si>
  <si>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</si>
  <si>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</si>
  <si>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</si>
  <si>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</si>
  <si>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</si>
  <si>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</si>
  <si>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</si>
  <si>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</si>
  <si>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</si>
  <si>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</si>
  <si>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</si>
  <si>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</si>
  <si>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</si>
  <si>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</si>
  <si>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</si>
  <si>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</si>
  <si>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</si>
  <si>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</si>
  <si>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</si>
  <si>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</si>
  <si>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</si>
  <si>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</si>
  <si>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</si>
  <si>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</si>
  <si>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</si>
  <si>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</si>
  <si>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</si>
  <si>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</si>
  <si>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</si>
  <si>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</si>
  <si>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</si>
  <si>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</si>
  <si>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</si>
  <si>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</si>
  <si>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</si>
  <si>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</si>
  <si>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</si>
  <si>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</si>
  <si>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</si>
  <si>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</si>
  <si>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</si>
  <si>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</si>
  <si>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</si>
  <si>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</si>
  <si>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</si>
  <si>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</si>
  <si>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</si>
  <si>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</si>
  <si>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</si>
  <si>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</si>
  <si>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</si>
  <si>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</si>
  <si>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</si>
  <si>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</si>
  <si>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</si>
  <si>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</si>
  <si>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</si>
  <si>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</si>
  <si>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</si>
  <si>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</si>
  <si>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</si>
  <si>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</si>
  <si>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</si>
  <si>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</si>
  <si>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</si>
  <si>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</si>
  <si>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</si>
  <si>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</si>
  <si>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</si>
  <si>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</si>
  <si>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</si>
  <si>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</si>
  <si>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</si>
  <si>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</si>
  <si>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</si>
  <si>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</si>
  <si>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</si>
  <si>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</si>
  <si>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</si>
  <si>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</si>
  <si>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</si>
  <si>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</si>
  <si>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</si>
  <si>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</si>
  <si>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</si>
  <si>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</si>
  <si>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</si>
  <si>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</si>
  <si>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</si>
  <si>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</si>
  <si>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</si>
  <si>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</si>
  <si>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</si>
  <si>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</si>
  <si>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</si>
  <si>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</si>
  <si>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</si>
  <si>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</si>
  <si>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</si>
  <si>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</si>
  <si>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</si>
  <si>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</si>
  <si>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</si>
  <si>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</si>
  <si>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</si>
  <si>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</si>
  <si>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</si>
  <si>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</si>
  <si>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</si>
  <si>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</si>
  <si>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</si>
  <si>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</si>
  <si>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</si>
  <si>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</si>
  <si>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</si>
  <si>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</si>
  <si>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</si>
  <si>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</si>
  <si>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</si>
  <si>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</si>
  <si>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</si>
  <si>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</si>
  <si>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</si>
  <si>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</si>
  <si>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</si>
  <si>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</si>
  <si>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</si>
  <si>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</si>
  <si>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</si>
  <si>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</si>
  <si>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</si>
  <si>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</si>
  <si>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</si>
  <si>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</si>
  <si>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</si>
  <si>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</si>
  <si>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</si>
  <si>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</si>
  <si>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</si>
  <si>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</si>
  <si>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</si>
  <si>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</si>
  <si>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</si>
  <si>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</si>
  <si>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</si>
  <si>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</si>
  <si>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</si>
  <si>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</si>
  <si>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</si>
  <si>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</si>
  <si>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</si>
  <si>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</si>
  <si>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</si>
  <si>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</si>
  <si>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</si>
  <si>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</si>
  <si>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</si>
  <si>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</si>
  <si>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</si>
  <si>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</si>
  <si>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</si>
  <si>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</si>
  <si>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</si>
  <si>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</si>
  <si>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</si>
  <si>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</si>
  <si>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</si>
  <si>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</si>
  <si>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</si>
  <si>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</si>
  <si>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</si>
  <si>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</si>
  <si>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</si>
  <si>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</si>
  <si>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</si>
  <si>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</si>
  <si>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</si>
  <si>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</si>
  <si>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</si>
  <si>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</si>
  <si>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</si>
  <si>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</si>
  <si>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</si>
  <si>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</si>
  <si>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</si>
  <si>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</si>
  <si>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</si>
  <si>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</si>
  <si>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</si>
  <si>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</si>
  <si>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</si>
  <si>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</si>
  <si>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</si>
  <si>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</si>
  <si>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</si>
  <si>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</si>
  <si>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</si>
  <si>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</si>
  <si>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</si>
  <si>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</si>
  <si>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</si>
  <si>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</si>
  <si>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</si>
  <si>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</si>
  <si>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</si>
  <si>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</si>
  <si>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</si>
  <si>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</si>
  <si>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</si>
  <si>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</si>
  <si>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</si>
  <si>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</si>
  <si>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</si>
  <si>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</si>
  <si>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</si>
  <si>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</si>
  <si>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</si>
  <si>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</si>
  <si>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</si>
  <si>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</si>
  <si>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</si>
  <si>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</si>
  <si>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</si>
  <si>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</si>
  <si>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</si>
  <si>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</si>
  <si>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</si>
  <si>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</si>
  <si>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</si>
  <si>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</si>
  <si>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</si>
  <si>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</si>
  <si>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</si>
  <si>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</si>
  <si>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</si>
  <si>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</si>
  <si>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</si>
  <si>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</si>
  <si>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</si>
  <si>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</si>
  <si>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</si>
  <si>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</si>
  <si>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</si>
  <si>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</si>
  <si>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</si>
  <si>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</si>
  <si>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</si>
  <si>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</si>
  <si>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</si>
  <si>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</si>
  <si>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</si>
  <si>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</si>
  <si>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</si>
  <si>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</si>
  <si>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</si>
  <si>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</si>
  <si>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</si>
  <si>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</si>
  <si>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</si>
  <si>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</si>
  <si>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</si>
  <si>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</si>
  <si>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</si>
  <si>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</si>
  <si>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</si>
  <si>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</si>
  <si>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</si>
  <si>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</si>
  <si>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</si>
  <si>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</si>
  <si>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</si>
  <si>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</si>
  <si>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</si>
  <si>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</si>
  <si>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</si>
  <si>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</si>
  <si>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</si>
  <si>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</si>
  <si>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</si>
  <si>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</si>
  <si>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</si>
  <si>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</si>
  <si>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</si>
  <si>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</si>
  <si>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</si>
  <si>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</si>
  <si>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</si>
  <si>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</si>
  <si>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</si>
  <si>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</si>
  <si>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</si>
  <si>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</si>
  <si>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</si>
  <si>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</si>
  <si>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</si>
  <si>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</si>
  <si>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</si>
  <si>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</si>
  <si>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</si>
  <si>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</si>
  <si>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</si>
  <si>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</si>
  <si>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</si>
  <si>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</si>
  <si>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</si>
  <si>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</si>
  <si>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</si>
  <si>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</si>
  <si>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</si>
  <si>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</si>
  <si>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</si>
  <si>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</si>
  <si>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</si>
  <si>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</si>
  <si>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</si>
  <si>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</si>
  <si>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</si>
  <si>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</si>
  <si>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</si>
  <si>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</si>
  <si>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</si>
  <si>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</si>
  <si>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</si>
  <si>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</si>
  <si>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</si>
  <si>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</si>
  <si>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</si>
  <si>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</si>
  <si>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</si>
  <si>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</si>
  <si>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</si>
  <si>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</si>
  <si>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</si>
  <si>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</si>
  <si>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</si>
  <si>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</si>
  <si>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</si>
  <si>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</si>
  <si>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</si>
  <si>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</si>
  <si>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</si>
  <si>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</si>
  <si>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</si>
  <si>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</si>
  <si>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</si>
  <si>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</si>
  <si>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</si>
  <si>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</si>
  <si>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</si>
  <si>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</si>
  <si>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</si>
  <si>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</si>
  <si>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</si>
  <si>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</si>
  <si>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</si>
  <si>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</si>
  <si>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</si>
  <si>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</si>
  <si>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</si>
  <si>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</si>
  <si>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</si>
  <si>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</si>
  <si>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</si>
  <si>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</si>
  <si>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</si>
  <si>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</si>
  <si>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</si>
  <si>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</si>
  <si>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</si>
  <si>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</si>
  <si>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</si>
  <si>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</si>
  <si>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</si>
  <si>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</si>
  <si>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</si>
  <si>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</si>
  <si>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</si>
  <si>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</si>
  <si>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</si>
  <si>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</si>
  <si>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</si>
  <si>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</si>
  <si>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</si>
  <si>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</si>
  <si>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</si>
  <si>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</si>
  <si>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</si>
  <si>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</si>
  <si>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</si>
  <si>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</si>
  <si>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</si>
  <si>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</si>
  <si>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</si>
  <si>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</si>
  <si>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</si>
  <si>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</si>
  <si>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</si>
  <si>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</si>
  <si>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</si>
  <si>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</si>
  <si>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</si>
  <si>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</si>
  <si>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</si>
  <si>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</si>
  <si>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</si>
  <si>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</si>
  <si>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</si>
  <si>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</si>
  <si>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</si>
  <si>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</si>
  <si>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</si>
  <si>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</si>
  <si>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</si>
  <si>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</si>
  <si>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</si>
  <si>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</si>
  <si>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</si>
  <si>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</si>
  <si>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</si>
  <si>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</si>
  <si>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</si>
  <si>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</si>
  <si>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</si>
  <si>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</si>
  <si>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</si>
  <si>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</si>
  <si>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</si>
  <si>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</si>
  <si>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</si>
  <si>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</si>
  <si>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</si>
  <si>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</si>
  <si>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</si>
  <si>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</si>
  <si>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</si>
  <si>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</si>
  <si>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</si>
  <si>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</si>
  <si>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</si>
  <si>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</si>
  <si>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</si>
  <si>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</si>
  <si>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</si>
  <si>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</si>
  <si>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</si>
  <si>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</si>
  <si>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</si>
  <si>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</si>
  <si>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</si>
  <si>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</si>
  <si>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</si>
  <si>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</si>
  <si>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</si>
  <si>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</si>
  <si>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</si>
  <si>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</si>
  <si>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</si>
  <si>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</si>
  <si>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</si>
  <si>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</si>
  <si>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</si>
  <si>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</si>
  <si>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</si>
  <si>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</si>
  <si>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</si>
  <si>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</si>
  <si>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</si>
  <si>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</si>
  <si>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</si>
  <si>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</si>
  <si>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</si>
  <si>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</si>
  <si>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</si>
  <si>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</si>
  <si>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</si>
  <si>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</si>
  <si>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</si>
  <si>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</si>
  <si>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</si>
  <si>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</si>
  <si>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</si>
  <si>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</si>
  <si>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</si>
  <si>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</si>
  <si>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</si>
  <si>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</si>
  <si>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</si>
  <si>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</si>
  <si>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</si>
  <si>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</si>
  <si>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</si>
  <si>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</si>
  <si>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</si>
  <si>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</si>
  <si>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</si>
  <si>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</si>
  <si>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</si>
  <si>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</si>
  <si>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</si>
  <si>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</si>
  <si>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</si>
  <si>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</si>
  <si>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</si>
  <si>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</si>
  <si>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</si>
  <si>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</si>
  <si>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</si>
  <si>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</si>
  <si>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</si>
  <si>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</si>
  <si>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</si>
  <si>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</si>
  <si>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</si>
  <si>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</si>
  <si>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</si>
  <si>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</si>
  <si>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</si>
  <si>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</si>
  <si>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</si>
  <si>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</si>
  <si>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</si>
  <si>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</si>
  <si>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</si>
  <si>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</si>
  <si>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</si>
  <si>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</si>
  <si>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</si>
  <si>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</si>
  <si>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</si>
  <si>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</si>
  <si>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</si>
  <si>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</si>
  <si>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</si>
  <si>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</si>
  <si>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</si>
  <si>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</si>
  <si>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</si>
  <si>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</si>
  <si>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</si>
  <si>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</si>
  <si>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</si>
  <si>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</si>
  <si>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</si>
  <si>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</si>
  <si>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</si>
  <si>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</si>
  <si>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</si>
  <si>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</si>
  <si>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</si>
  <si>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</si>
  <si>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</si>
  <si>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</si>
  <si>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</si>
  <si>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</si>
  <si>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</si>
  <si>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</si>
  <si>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</si>
  <si>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</si>
  <si>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</si>
  <si>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</si>
  <si>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</si>
  <si>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</si>
  <si>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</si>
  <si>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</si>
  <si>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</si>
  <si>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</si>
  <si>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</si>
  <si>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</si>
  <si>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</si>
  <si>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</si>
  <si>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</si>
  <si>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</si>
  <si>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</si>
  <si>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</si>
  <si>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</si>
  <si>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</si>
  <si>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</si>
  <si>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</si>
  <si>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</si>
  <si>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</si>
  <si>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</si>
  <si>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</si>
  <si>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</si>
  <si>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</si>
  <si>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</si>
  <si>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</si>
  <si>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</si>
  <si>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</si>
  <si>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</si>
  <si>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</si>
  <si>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</si>
  <si>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</si>
  <si>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</si>
  <si>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</si>
  <si>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</si>
  <si>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</si>
  <si>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</si>
  <si>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</si>
  <si>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</si>
  <si>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</si>
  <si>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</si>
  <si>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</si>
  <si>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</si>
  <si>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</si>
  <si>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</si>
  <si>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</si>
  <si>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</si>
  <si>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</si>
  <si>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</si>
  <si>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</si>
  <si>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</si>
  <si>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</si>
  <si>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</si>
  <si>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</si>
  <si>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</si>
  <si>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</si>
  <si>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</si>
  <si>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</si>
  <si>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</si>
  <si>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</si>
  <si>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</si>
  <si>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</si>
  <si>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</si>
  <si>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</si>
  <si>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</si>
  <si>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</si>
  <si>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</si>
  <si>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</si>
  <si>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</si>
  <si>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</si>
  <si>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</si>
  <si>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</si>
  <si>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</si>
  <si>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</si>
  <si>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</si>
  <si>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</si>
  <si>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</si>
  <si>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</si>
  <si>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</si>
  <si>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</si>
  <si>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</si>
  <si>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</si>
  <si>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</si>
  <si>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</si>
  <si>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</si>
  <si>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</si>
  <si>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</si>
  <si>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</si>
  <si>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</si>
  <si>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</si>
  <si>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</si>
  <si>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</si>
  <si>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</si>
  <si>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</si>
  <si>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</si>
  <si>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</si>
  <si>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</si>
  <si>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</si>
  <si>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</si>
  <si>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</si>
  <si>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</si>
  <si>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</si>
  <si>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</si>
  <si>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</si>
  <si>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</si>
  <si>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</si>
  <si>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</si>
  <si>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</si>
  <si>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</si>
  <si>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</si>
  <si>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</si>
  <si>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</si>
  <si>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</si>
  <si>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</si>
  <si>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</si>
  <si>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</si>
  <si>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</si>
  <si>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</si>
  <si>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</si>
  <si>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</si>
  <si>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</si>
  <si>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</si>
  <si>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</si>
  <si>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</si>
  <si>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</si>
  <si>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</si>
  <si>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</si>
  <si>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</si>
  <si>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</si>
  <si>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</si>
  <si>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</si>
  <si>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</si>
  <si>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</si>
  <si>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</si>
  <si>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</si>
  <si>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</si>
  <si>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</si>
  <si>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</si>
  <si>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</si>
  <si>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</si>
  <si>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</si>
  <si>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</si>
  <si>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</si>
  <si>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</si>
  <si>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</si>
  <si>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</si>
  <si>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</si>
  <si>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</si>
  <si>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</si>
  <si>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</si>
  <si>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</si>
  <si>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</si>
  <si>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</si>
  <si>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</si>
  <si>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</si>
  <si>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</si>
  <si>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</si>
  <si>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</si>
  <si>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</si>
  <si>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</si>
  <si>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</si>
  <si>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</si>
  <si>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</si>
  <si>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</si>
  <si>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</si>
  <si>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</si>
  <si>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</si>
  <si>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</si>
  <si>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</si>
  <si>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</si>
  <si>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</si>
  <si>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</si>
  <si>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</si>
  <si>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</si>
  <si>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</si>
  <si>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</si>
  <si>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</si>
  <si>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</si>
  <si>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</si>
  <si>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</si>
  <si>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</si>
  <si>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</si>
  <si>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</si>
  <si>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</si>
  <si>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</si>
  <si>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</si>
  <si>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</si>
  <si>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</si>
  <si>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</si>
  <si>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</si>
  <si>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</si>
  <si>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</si>
  <si>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</si>
  <si>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</si>
  <si>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</si>
  <si>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</si>
  <si>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</si>
  <si>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</si>
  <si>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</si>
  <si>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</si>
  <si>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</si>
  <si>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</si>
  <si>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</si>
  <si>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</si>
  <si>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</si>
  <si>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</si>
  <si>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</si>
  <si>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</si>
  <si>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</si>
  <si>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</si>
  <si>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</si>
  <si>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</si>
  <si>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</si>
  <si>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</si>
  <si>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</si>
  <si>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</si>
  <si>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</si>
  <si>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</si>
  <si>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</si>
  <si>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</si>
  <si>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</si>
  <si>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</si>
  <si>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</si>
  <si>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</si>
  <si>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</si>
  <si>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</si>
  <si>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</si>
  <si>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</si>
  <si>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</si>
  <si>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</si>
  <si>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</si>
  <si>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</si>
  <si>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</si>
  <si>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</si>
  <si>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</si>
  <si>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</si>
  <si>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</si>
  <si>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</si>
  <si>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</si>
  <si>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</si>
  <si>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</si>
  <si>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</si>
  <si>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</si>
  <si>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</si>
  <si>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</si>
  <si>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</si>
  <si>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</si>
  <si>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</si>
  <si>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</si>
  <si>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</si>
  <si>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</si>
  <si>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</si>
  <si>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</si>
  <si>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</si>
  <si>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</si>
  <si>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</si>
  <si>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</si>
  <si>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</si>
  <si>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</si>
  <si>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</si>
  <si>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</si>
  <si>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</si>
  <si>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</si>
  <si>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</si>
  <si>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</si>
  <si>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</si>
  <si>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</si>
  <si>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</si>
  <si>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</si>
  <si>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</si>
  <si>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</si>
  <si>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</si>
  <si>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</si>
  <si>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</si>
  <si>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</si>
  <si>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</si>
  <si>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</si>
  <si>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</si>
  <si>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</si>
  <si>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</si>
  <si>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</si>
  <si>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</si>
  <si>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</si>
  <si>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</si>
  <si>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</si>
  <si>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</si>
  <si>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</si>
  <si>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</si>
  <si>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</si>
  <si>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</si>
  <si>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</si>
  <si>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</si>
  <si>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</si>
  <si>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</si>
  <si>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</si>
  <si>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</si>
  <si>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</si>
  <si>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</si>
  <si>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</si>
  <si>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</si>
  <si>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</si>
  <si>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</si>
  <si>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</si>
  <si>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</si>
  <si>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</si>
  <si>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</si>
  <si>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</si>
  <si>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</si>
  <si>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</si>
  <si>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</si>
  <si>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</si>
  <si>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</si>
  <si>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</si>
  <si>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</si>
  <si>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</si>
  <si>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</si>
  <si>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</si>
  <si>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</si>
  <si>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</si>
  <si>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</si>
  <si>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</si>
  <si>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</si>
  <si>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</si>
  <si>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</si>
  <si>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</si>
  <si>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</si>
  <si>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</si>
  <si>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</si>
  <si>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</si>
  <si>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</si>
  <si>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</si>
  <si>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</si>
  <si>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</si>
  <si>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</si>
  <si>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</si>
  <si>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</si>
  <si>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</si>
  <si>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</si>
  <si>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</si>
  <si>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</si>
  <si>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</si>
  <si>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</si>
  <si>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</si>
  <si>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</si>
  <si>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</si>
  <si>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</si>
  <si>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</si>
  <si>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</si>
  <si>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</si>
  <si>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</si>
  <si>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</si>
  <si>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</si>
  <si>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</si>
  <si>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</si>
  <si>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</si>
  <si>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</si>
  <si>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</si>
  <si>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</si>
  <si>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</si>
  <si>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</si>
  <si>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</si>
  <si>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</si>
  <si>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</si>
  <si>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</si>
  <si>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</si>
  <si>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</si>
  <si>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</si>
  <si>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</si>
  <si>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</si>
  <si>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</si>
  <si>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</si>
  <si>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</si>
  <si>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</si>
  <si>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</si>
  <si>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</si>
  <si>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</si>
  <si>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</si>
  <si>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</si>
  <si>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</si>
  <si>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</si>
  <si>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</si>
  <si>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</si>
  <si>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</si>
  <si>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</si>
  <si>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</si>
  <si>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</si>
  <si>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</si>
  <si>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</si>
  <si>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</si>
  <si>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</si>
  <si>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</si>
  <si>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</si>
  <si>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</si>
  <si>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</si>
  <si>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</si>
  <si>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</si>
  <si>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</si>
  <si>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</si>
  <si>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</si>
  <si>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</si>
  <si>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</si>
  <si>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</si>
  <si>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</si>
  <si>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</si>
  <si>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</si>
  <si>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</si>
  <si>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</si>
  <si>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</si>
  <si>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</si>
  <si>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</si>
  <si>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</si>
  <si>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</si>
  <si>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</si>
  <si>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</si>
  <si>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</si>
  <si>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</si>
  <si>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</si>
  <si>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</si>
  <si>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</si>
  <si>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</si>
  <si>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</si>
  <si>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</si>
  <si>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</si>
  <si>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</si>
  <si>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</si>
  <si>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</si>
  <si>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</si>
  <si>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</si>
  <si>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</si>
  <si>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</si>
  <si>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</si>
  <si>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</si>
  <si>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</si>
  <si>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</si>
  <si>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</si>
  <si>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</si>
  <si>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</si>
  <si>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</si>
  <si>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</si>
  <si>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</si>
  <si>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</si>
  <si>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</si>
  <si>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</si>
  <si>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</si>
  <si>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</si>
  <si>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</si>
  <si>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</si>
  <si>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</si>
  <si>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</si>
  <si>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</si>
  <si>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</si>
  <si>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</si>
  <si>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</si>
  <si>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</si>
  <si>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</si>
  <si>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</si>
  <si>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</si>
  <si>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</si>
  <si>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</si>
  <si>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</si>
  <si>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</si>
  <si>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</si>
  <si>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</si>
  <si>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</si>
  <si>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</si>
  <si>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</si>
  <si>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</si>
  <si>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</si>
  <si>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</si>
  <si>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</si>
  <si>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</si>
  <si>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</si>
  <si>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</si>
  <si>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</si>
  <si>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</si>
  <si>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</si>
  <si>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</si>
  <si>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</si>
  <si>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</si>
  <si>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</si>
  <si>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</si>
  <si>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</si>
  <si>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</si>
  <si>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</si>
  <si>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</si>
  <si>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</si>
  <si>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</si>
  <si>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</si>
  <si>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</si>
  <si>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</si>
  <si>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</si>
  <si>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</si>
  <si>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</si>
  <si>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</si>
  <si>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</si>
  <si>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</si>
  <si>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</si>
  <si>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</si>
  <si>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</si>
  <si>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</si>
  <si>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</si>
  <si>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</si>
  <si>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</si>
  <si>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</si>
  <si>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</si>
  <si>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</si>
  <si>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</si>
  <si>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</si>
  <si>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</si>
  <si>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</si>
  <si>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</si>
  <si>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</si>
  <si>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</si>
  <si>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</si>
  <si>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</si>
  <si>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</si>
  <si>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</si>
  <si>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</si>
  <si>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</si>
  <si>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</si>
  <si>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</si>
  <si>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</si>
  <si>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</si>
  <si>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</si>
  <si>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</si>
  <si>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</si>
  <si>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</si>
  <si>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</si>
  <si>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</si>
  <si>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</si>
  <si>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</si>
  <si>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</si>
  <si>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</si>
  <si>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</si>
  <si>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</si>
  <si>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</si>
  <si>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</si>
  <si>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</si>
  <si>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</si>
  <si>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</si>
  <si>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</si>
  <si>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</si>
  <si>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</si>
  <si>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</si>
  <si>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</si>
  <si>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</si>
  <si>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</si>
  <si>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</si>
  <si>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</si>
  <si>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</si>
  <si>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</si>
  <si>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</si>
  <si>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</si>
  <si>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</si>
  <si>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</si>
  <si>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</si>
  <si>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</si>
  <si>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</si>
  <si>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</si>
  <si>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</si>
  <si>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</si>
  <si>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</si>
  <si>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</si>
  <si>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</si>
  <si>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</si>
  <si>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</si>
  <si>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</si>
  <si>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</si>
  <si>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</si>
  <si>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</si>
  <si>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</si>
  <si>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</si>
  <si>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</si>
  <si>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</si>
  <si>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</si>
  <si>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</si>
  <si>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</si>
  <si>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</si>
  <si>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</si>
  <si>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</si>
  <si>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</si>
  <si>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</si>
  <si>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</si>
  <si>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</si>
  <si>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</si>
  <si>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</si>
  <si>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</si>
  <si>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</si>
  <si>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</si>
  <si>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</si>
  <si>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</si>
  <si>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</si>
  <si>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</si>
  <si>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</si>
  <si>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</si>
  <si>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</si>
  <si>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</si>
  <si>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</si>
  <si>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</si>
  <si>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</si>
  <si>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</si>
  <si>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</si>
  <si>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</si>
  <si>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</si>
  <si>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</si>
  <si>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</si>
  <si>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</si>
  <si>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</si>
  <si>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</si>
  <si>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</si>
  <si>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</si>
  <si>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</si>
  <si>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</si>
  <si>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</si>
  <si>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</si>
  <si>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</si>
  <si>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</si>
  <si>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</si>
  <si>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</si>
  <si>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</si>
  <si>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</si>
  <si>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</si>
  <si>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</si>
  <si>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</si>
  <si>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</si>
  <si>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</si>
  <si>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</si>
  <si>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</si>
  <si>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</si>
  <si>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</si>
  <si>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</si>
  <si>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</si>
  <si>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</si>
  <si>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</si>
  <si>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</si>
  <si>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</si>
  <si>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</si>
  <si>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</si>
  <si>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</si>
  <si>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</si>
  <si>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</si>
  <si>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</si>
  <si>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</si>
  <si>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</si>
  <si>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</si>
  <si>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</si>
  <si>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</si>
  <si>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</si>
  <si>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</si>
  <si>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</si>
  <si>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</si>
  <si>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</si>
  <si>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</si>
  <si>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</si>
  <si>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</si>
  <si>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</si>
  <si>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</si>
  <si>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</si>
  <si>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</si>
  <si>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</si>
  <si>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</si>
  <si>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</si>
  <si>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</si>
  <si>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</si>
  <si>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</si>
  <si>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</si>
  <si>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</si>
  <si>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</si>
  <si>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</si>
  <si>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</si>
  <si>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</si>
  <si>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</si>
  <si>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</si>
  <si>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</si>
  <si>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</si>
  <si>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</si>
  <si>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</si>
  <si>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</si>
  <si>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</si>
  <si>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</si>
  <si>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</si>
  <si>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</si>
  <si>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</si>
  <si>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</si>
  <si>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</si>
  <si>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</si>
  <si>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</si>
  <si>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</si>
  <si>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</si>
  <si>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</si>
  <si>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</si>
  <si>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</si>
  <si>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</si>
  <si>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</si>
  <si>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</si>
  <si>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</si>
  <si>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</si>
  <si>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</si>
  <si>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</si>
  <si>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</si>
  <si>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</si>
  <si>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</si>
  <si>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</si>
  <si>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</si>
  <si>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</si>
  <si>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</si>
  <si>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</si>
  <si>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</si>
  <si>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</si>
  <si>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</si>
  <si>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</si>
  <si>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</si>
  <si>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</si>
  <si>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</si>
  <si>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</si>
  <si>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</si>
  <si>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</si>
  <si>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</si>
  <si>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</si>
  <si>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</si>
  <si>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</si>
  <si>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</si>
  <si>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</si>
  <si>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</si>
  <si>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</si>
  <si>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</si>
  <si>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</si>
  <si>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</si>
  <si>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</si>
  <si>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</si>
  <si>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</si>
  <si>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</si>
  <si>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</si>
  <si>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</si>
  <si>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</si>
  <si>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</si>
  <si>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</si>
  <si>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</si>
  <si>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</si>
  <si>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</si>
  <si>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</si>
  <si>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</si>
  <si>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</si>
  <si>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</si>
  <si>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</si>
  <si>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</si>
  <si>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</si>
  <si>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</si>
  <si>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</si>
  <si>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</si>
  <si>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</si>
  <si>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</si>
  <si>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</si>
  <si>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</si>
  <si>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</si>
  <si>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</si>
  <si>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</si>
  <si>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</si>
  <si>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</si>
  <si>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</si>
  <si>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</si>
  <si>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</si>
  <si>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</si>
  <si>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</si>
  <si>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</si>
  <si>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</si>
  <si>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</si>
  <si>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</si>
  <si>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</si>
  <si>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</si>
  <si>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</si>
  <si>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</si>
  <si>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</si>
  <si>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</si>
  <si>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</si>
  <si>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</si>
  <si>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</si>
  <si>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</si>
  <si>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</si>
  <si>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</si>
  <si>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</si>
  <si>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</si>
  <si>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</si>
  <si>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</si>
  <si>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</si>
  <si>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</si>
  <si>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</si>
  <si>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</si>
  <si>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</si>
  <si>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</si>
  <si>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</si>
  <si>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</si>
  <si>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</si>
  <si>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</si>
  <si>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</si>
  <si>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</si>
  <si>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</si>
  <si>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</si>
  <si>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</si>
  <si>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</si>
  <si>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</si>
  <si>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</si>
  <si>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</si>
  <si>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</si>
  <si>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</si>
  <si>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</si>
  <si>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</si>
  <si>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</si>
  <si>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</si>
  <si>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</si>
  <si>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</si>
  <si>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</si>
  <si>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</si>
  <si>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</si>
  <si>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</si>
  <si>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</si>
  <si>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</si>
  <si>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</si>
  <si>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</si>
  <si>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</si>
  <si>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</si>
  <si>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</si>
  <si>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</si>
  <si>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</si>
  <si>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</si>
  <si>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</si>
  <si>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</si>
  <si>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</si>
  <si>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</si>
  <si>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</si>
  <si>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</si>
  <si>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</si>
  <si>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</si>
  <si>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</si>
  <si>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</si>
  <si>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</si>
  <si>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</si>
  <si>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</si>
  <si>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</si>
  <si>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</si>
  <si>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</si>
  <si>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</si>
  <si>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</si>
  <si>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</si>
  <si>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</si>
  <si>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</si>
  <si>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</si>
  <si>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</si>
  <si>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</si>
  <si>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</si>
  <si>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</si>
  <si>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</si>
  <si>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</si>
  <si>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</si>
  <si>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</si>
  <si>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</si>
  <si>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</si>
  <si>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</si>
  <si>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</si>
  <si>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</si>
  <si>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</si>
  <si>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</si>
  <si>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</si>
  <si>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</si>
  <si>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</si>
  <si>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</si>
  <si>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</si>
  <si>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</si>
  <si>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</si>
  <si>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</si>
  <si>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</si>
  <si>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</si>
  <si>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</si>
  <si>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</si>
  <si>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</si>
  <si>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</si>
  <si>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</si>
  <si>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</si>
  <si>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</si>
  <si>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</si>
  <si>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</si>
  <si>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</si>
  <si>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</si>
  <si>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</si>
  <si>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</si>
  <si>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</si>
  <si>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</si>
  <si>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</si>
  <si>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</si>
  <si>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</si>
  <si>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</si>
  <si>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</si>
  <si>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</si>
  <si>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</si>
  <si>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</si>
  <si>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</si>
  <si>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</si>
  <si>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</si>
  <si>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</si>
  <si>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</si>
  <si>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</si>
  <si>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</si>
  <si>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</si>
  <si>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</si>
  <si>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</si>
  <si>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</si>
  <si>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</si>
  <si>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</si>
  <si>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</si>
  <si>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</si>
  <si>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</si>
  <si>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</si>
  <si>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</si>
  <si>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</si>
  <si>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</si>
  <si>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</si>
  <si>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</si>
  <si>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</si>
  <si>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</si>
  <si>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</si>
  <si>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</si>
  <si>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</si>
  <si>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</si>
  <si>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</si>
  <si>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</si>
  <si>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</si>
  <si>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</si>
  <si>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</si>
  <si>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</si>
  <si>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</si>
  <si>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</si>
  <si>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</si>
  <si>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</si>
  <si>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</si>
  <si>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</si>
  <si>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</si>
  <si>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</si>
  <si>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</si>
  <si>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</si>
  <si>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</si>
  <si>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</si>
  <si>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</si>
  <si>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</si>
  <si>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</si>
  <si>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</si>
  <si>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</si>
  <si>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</si>
  <si>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</si>
  <si>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</si>
  <si>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</si>
  <si>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</si>
  <si>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</si>
  <si>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</si>
  <si>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</si>
  <si>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</si>
  <si>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</si>
  <si>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</si>
  <si>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</si>
  <si>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</si>
  <si>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</si>
  <si>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</si>
  <si>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</si>
  <si>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</si>
  <si>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</si>
  <si>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</si>
  <si>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</si>
  <si>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</si>
  <si>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</si>
  <si>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</si>
  <si>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</si>
  <si>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</si>
  <si>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</si>
  <si>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</si>
  <si>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</si>
  <si>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</si>
  <si>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</si>
  <si>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</si>
  <si>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</si>
  <si>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</si>
  <si>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</si>
  <si>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</si>
  <si>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</si>
  <si>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</si>
  <si>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</si>
  <si>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</si>
  <si>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</si>
  <si>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</si>
  <si>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</si>
  <si>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</si>
  <si>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</si>
  <si>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</si>
  <si>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</si>
  <si>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</si>
  <si>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</si>
  <si>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</si>
  <si>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</si>
  <si>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</si>
  <si>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</si>
  <si>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</si>
  <si>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</si>
  <si>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</si>
  <si>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</si>
  <si>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</si>
  <si>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</si>
  <si>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</si>
  <si>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</si>
  <si>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</si>
  <si>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</si>
  <si>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</si>
  <si>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</si>
  <si>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</si>
  <si>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</si>
  <si>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</si>
  <si>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</si>
  <si>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</si>
  <si>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</si>
  <si>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</si>
  <si>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</si>
  <si>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</si>
  <si>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</si>
  <si>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</si>
  <si>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</si>
  <si>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</si>
  <si>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</si>
  <si>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</si>
  <si>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</si>
  <si>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</si>
  <si>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</si>
  <si>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</si>
  <si>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</si>
  <si>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</si>
  <si>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</si>
  <si>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</si>
  <si>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</si>
  <si>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</si>
  <si>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</si>
  <si>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</si>
  <si>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</si>
  <si>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</si>
  <si>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</si>
  <si>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</si>
  <si>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</si>
  <si>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</si>
  <si>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</si>
  <si>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</si>
  <si>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</si>
  <si>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</si>
  <si>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</si>
  <si>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</si>
  <si>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</si>
  <si>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</si>
  <si>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</si>
  <si>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</si>
  <si>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</si>
  <si>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</si>
  <si>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</si>
  <si>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</si>
  <si>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</si>
  <si>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</si>
  <si>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</si>
  <si>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</si>
  <si>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</si>
  <si>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</si>
  <si>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</si>
  <si>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</si>
  <si>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</si>
  <si>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</si>
  <si>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</si>
  <si>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</si>
  <si>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</si>
  <si>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</si>
  <si>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</si>
  <si>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</si>
  <si>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</si>
  <si>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</si>
  <si>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</si>
  <si>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</si>
  <si>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</si>
  <si>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</si>
  <si>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</si>
  <si>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</si>
  <si>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</si>
  <si>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</si>
  <si>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</si>
  <si>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</si>
  <si>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</si>
  <si>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</si>
  <si>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</si>
  <si>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</si>
  <si>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</si>
  <si>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</si>
  <si>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</si>
  <si>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</si>
  <si>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</si>
  <si>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</si>
  <si>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</si>
  <si>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</si>
  <si>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</si>
  <si>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</si>
  <si>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</si>
  <si>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</si>
  <si>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</si>
  <si>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</si>
  <si>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</si>
  <si>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</si>
  <si>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</si>
  <si>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</si>
  <si>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</si>
  <si>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</si>
  <si>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</si>
  <si>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</si>
  <si>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</si>
  <si>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</si>
  <si>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</si>
  <si>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</si>
  <si>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</si>
  <si>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</si>
  <si>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</si>
  <si>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</si>
  <si>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</si>
  <si>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</si>
  <si>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</si>
  <si>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</si>
  <si>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</si>
  <si>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</si>
  <si>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</si>
  <si>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</si>
  <si>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</si>
  <si>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</si>
  <si>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</si>
  <si>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</si>
  <si>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</si>
  <si>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</si>
  <si>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</si>
  <si>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</si>
  <si>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</si>
  <si>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</si>
  <si>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</si>
  <si>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</si>
  <si>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</si>
  <si>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</si>
  <si>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</si>
  <si>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</si>
  <si>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</si>
  <si>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</si>
  <si>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</si>
  <si>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</si>
  <si>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</si>
  <si>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</si>
  <si>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</si>
  <si>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</si>
  <si>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</si>
  <si>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</si>
  <si>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</si>
  <si>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</si>
  <si>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</si>
  <si>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</si>
  <si>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</si>
  <si>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</si>
  <si>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</si>
  <si>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</si>
  <si>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</si>
  <si>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</si>
  <si>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</si>
  <si>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</si>
  <si>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</si>
  <si>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</si>
  <si>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</si>
  <si>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</si>
  <si>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</si>
  <si>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</si>
  <si>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</si>
  <si>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</si>
  <si>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</si>
  <si>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</si>
  <si>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</si>
  <si>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</si>
  <si>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</si>
  <si>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</si>
  <si>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</si>
  <si>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</si>
  <si>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</si>
  <si>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</si>
  <si>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</si>
  <si>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</si>
  <si>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</si>
  <si>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</si>
  <si>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</si>
  <si>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</si>
  <si>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</si>
  <si>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</si>
  <si>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</si>
  <si>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</si>
  <si>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</si>
  <si>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</si>
  <si>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</si>
  <si>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</si>
  <si>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</si>
  <si>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</si>
  <si>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</si>
  <si>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</si>
  <si>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</si>
  <si>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</si>
  <si>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</si>
  <si>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</si>
  <si>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</si>
  <si>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</si>
  <si>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</si>
  <si>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</si>
  <si>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</si>
  <si>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</si>
  <si>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</si>
  <si>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</si>
  <si>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</si>
  <si>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</si>
  <si>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</si>
  <si>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</si>
  <si>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</si>
  <si>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</si>
  <si>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</si>
  <si>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</si>
  <si>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</si>
  <si>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</si>
  <si>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</si>
  <si>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</si>
  <si>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</si>
  <si>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</si>
  <si>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</si>
  <si>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</si>
  <si>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</si>
  <si>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</si>
  <si>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</si>
  <si>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</si>
  <si>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</si>
  <si>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</si>
  <si>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</si>
  <si>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</si>
  <si>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</si>
  <si>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</si>
  <si>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</si>
  <si>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</si>
  <si>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</si>
  <si>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</si>
  <si>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</si>
  <si>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</si>
  <si>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</si>
  <si>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</si>
  <si>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</si>
  <si>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</si>
  <si>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</si>
  <si>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</si>
  <si>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</si>
  <si>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</si>
  <si>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</si>
  <si>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</si>
  <si>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</si>
  <si>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</si>
  <si>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</si>
  <si>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</si>
  <si>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</si>
  <si>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</si>
  <si>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</si>
  <si>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</si>
  <si>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</si>
  <si>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</si>
  <si>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</si>
  <si>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</si>
  <si>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</si>
  <si>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</si>
  <si>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</si>
  <si>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</si>
  <si>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</si>
  <si>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</si>
  <si>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</si>
  <si>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</si>
  <si>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</si>
  <si>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</si>
  <si>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</si>
  <si>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</si>
  <si>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</si>
  <si>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</si>
  <si>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</si>
  <si>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</si>
  <si>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</si>
  <si>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</si>
  <si>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</si>
  <si>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</si>
  <si>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</si>
  <si>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</si>
  <si>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</si>
  <si>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</si>
  <si>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</si>
  <si>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</si>
  <si>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</si>
  <si>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</si>
  <si>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</si>
  <si>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</si>
  <si>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</si>
  <si>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</si>
  <si>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</si>
  <si>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</si>
  <si>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</si>
  <si>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</si>
  <si>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</si>
  <si>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</si>
  <si>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</si>
  <si>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</si>
  <si>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</si>
  <si>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</si>
  <si>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</si>
  <si>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</si>
  <si>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</si>
  <si>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</si>
  <si>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</si>
  <si>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</si>
  <si>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</si>
  <si>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</si>
  <si>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</si>
  <si>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</si>
  <si>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</si>
  <si>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</si>
  <si>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</si>
  <si>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</si>
  <si>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</si>
  <si>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</si>
  <si>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</si>
  <si>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</si>
  <si>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</si>
  <si>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</si>
  <si>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</si>
  <si>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</si>
  <si>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</si>
  <si>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</si>
  <si>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</si>
  <si>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</si>
  <si>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</si>
  <si>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</si>
  <si>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</si>
  <si>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</si>
  <si>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</si>
  <si>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</si>
  <si>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</si>
  <si>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</si>
  <si>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</si>
  <si>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</si>
  <si>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</si>
  <si>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</si>
  <si>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</si>
  <si>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</si>
  <si>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</si>
  <si>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</si>
  <si>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</si>
  <si>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</si>
  <si>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</si>
  <si>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</si>
  <si>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</si>
  <si>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</si>
  <si>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</si>
  <si>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</si>
  <si>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</si>
  <si>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</si>
  <si>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</si>
  <si>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</si>
  <si>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</si>
  <si>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</si>
  <si>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</si>
  <si>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</si>
  <si>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</si>
  <si>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</si>
  <si>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</si>
  <si>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</si>
  <si>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</si>
  <si>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</si>
  <si>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</si>
  <si>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</si>
  <si>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</si>
  <si>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</si>
  <si>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</si>
  <si>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</si>
  <si>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</si>
  <si>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</si>
  <si>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</si>
  <si>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</si>
  <si>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</si>
  <si>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</si>
  <si>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</si>
  <si>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</si>
  <si>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</si>
  <si>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</si>
  <si>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</si>
  <si>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</si>
  <si>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</si>
  <si>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</si>
  <si>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</si>
  <si>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</si>
  <si>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</si>
  <si>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</si>
  <si>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</si>
  <si>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</si>
  <si>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</si>
  <si>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</si>
  <si>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</si>
  <si>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</si>
  <si>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</si>
  <si>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</si>
  <si>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</si>
  <si>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</si>
  <si>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</si>
  <si>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</si>
  <si>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</si>
  <si>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</si>
  <si>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</si>
  <si>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</si>
  <si>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</si>
  <si>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</si>
  <si>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</si>
  <si>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</si>
  <si>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</si>
  <si>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</si>
  <si>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</si>
  <si>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</si>
  <si>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</si>
  <si>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</si>
  <si>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</si>
  <si>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</si>
  <si>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</si>
  <si>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</si>
  <si>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</si>
  <si>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</si>
  <si>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</si>
  <si>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</si>
  <si>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</si>
  <si>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</si>
  <si>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</si>
  <si>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</si>
  <si>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</si>
  <si>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</si>
  <si>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</si>
  <si>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</si>
  <si>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</si>
  <si>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</si>
  <si>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</si>
  <si>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</si>
  <si>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</si>
  <si>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</si>
  <si>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</si>
  <si>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</si>
  <si>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</si>
  <si>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</si>
  <si>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</si>
  <si>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</si>
  <si>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</si>
  <si>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</si>
  <si>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</si>
  <si>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</si>
  <si>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</si>
  <si>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</si>
  <si>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</si>
  <si>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</si>
  <si>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</si>
  <si>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</si>
  <si>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</si>
  <si>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</si>
  <si>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</si>
  <si>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</si>
  <si>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</si>
  <si>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</si>
  <si>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</si>
  <si>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</si>
  <si>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</si>
  <si>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</si>
  <si>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</si>
  <si>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</si>
  <si>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</si>
  <si>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</si>
  <si>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</si>
  <si>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</si>
  <si>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</si>
  <si>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</si>
  <si>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</si>
  <si>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</si>
  <si>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</si>
  <si>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</si>
  <si>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</si>
  <si>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</si>
  <si>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</si>
  <si>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</si>
  <si>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</si>
  <si>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</si>
  <si>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</si>
  <si>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</si>
  <si>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</si>
  <si>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</si>
  <si>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</si>
  <si>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</si>
  <si>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</si>
  <si>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</si>
  <si>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</si>
  <si>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</si>
  <si>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</si>
  <si>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</si>
  <si>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</si>
  <si>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</si>
  <si>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</si>
  <si>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</si>
  <si>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</si>
  <si>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</si>
  <si>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</si>
  <si>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</si>
  <si>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</si>
  <si>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</si>
  <si>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</si>
  <si>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</si>
  <si>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</si>
  <si>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</si>
  <si>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</si>
  <si>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</si>
  <si>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</si>
  <si>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</si>
  <si>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</si>
  <si>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</si>
  <si>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</si>
  <si>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</si>
  <si>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</si>
  <si>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</si>
  <si>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</si>
  <si>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</si>
  <si>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</si>
  <si>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</si>
  <si>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</si>
  <si>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</si>
  <si>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</si>
  <si>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</si>
  <si>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</si>
  <si>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</si>
  <si>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</si>
  <si>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</si>
  <si>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</si>
  <si>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</si>
  <si>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</si>
  <si>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</si>
  <si>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</si>
  <si>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</si>
  <si>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</si>
  <si>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</si>
  <si>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</si>
  <si>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</si>
  <si>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</si>
  <si>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</si>
  <si>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</si>
  <si>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</si>
  <si>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</si>
  <si>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</si>
  <si>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</si>
  <si>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</si>
  <si>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</si>
  <si>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</si>
  <si>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</si>
  <si>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</si>
  <si>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</si>
  <si>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</si>
  <si>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</si>
  <si>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</si>
  <si>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</si>
  <si>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</si>
  <si>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</si>
  <si>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</si>
  <si>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</si>
  <si>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</si>
  <si>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</si>
  <si>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</si>
  <si>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</si>
  <si>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</si>
  <si>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</si>
  <si>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</si>
  <si>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</si>
  <si>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</si>
  <si>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</si>
  <si>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</si>
  <si>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</si>
  <si>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</si>
  <si>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</si>
  <si>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</si>
  <si>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</si>
  <si>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</si>
  <si>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</si>
  <si>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</si>
  <si>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</si>
  <si>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</si>
  <si>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</si>
  <si>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</si>
  <si>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</si>
  <si>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</si>
  <si>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</si>
  <si>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</si>
  <si>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</si>
  <si>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</si>
  <si>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</si>
  <si>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</si>
  <si>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</si>
  <si>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</si>
  <si>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</si>
  <si>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</si>
  <si>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</si>
  <si>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</si>
  <si>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</si>
  <si>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</si>
  <si>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</si>
  <si>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</si>
  <si>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</si>
  <si>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</si>
  <si>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</si>
  <si>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</si>
  <si>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</si>
  <si>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</si>
  <si>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</si>
  <si>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</si>
  <si>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</si>
  <si>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</si>
  <si>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</si>
  <si>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</si>
  <si>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</si>
  <si>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</si>
  <si>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</si>
  <si>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</si>
  <si>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</si>
  <si>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</si>
  <si>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</si>
  <si>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</si>
  <si>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</si>
  <si>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</si>
  <si>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</si>
  <si>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</si>
  <si>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</si>
  <si>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</si>
  <si>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</si>
  <si>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</si>
  <si>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</si>
  <si>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</si>
  <si>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</si>
  <si>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</si>
  <si>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</si>
  <si>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</si>
  <si>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</si>
  <si>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</si>
  <si>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</si>
  <si>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</si>
  <si>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</si>
  <si>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</si>
  <si>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</si>
  <si>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</si>
  <si>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</si>
  <si>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</si>
  <si>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</si>
  <si>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</si>
  <si>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</si>
  <si>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</si>
  <si>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</si>
  <si>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</si>
  <si>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</si>
  <si>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</si>
  <si>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</si>
  <si>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</si>
  <si>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</si>
  <si>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</si>
  <si>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</si>
  <si>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</si>
  <si>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</si>
  <si>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</si>
  <si>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</si>
  <si>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</si>
  <si>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</si>
  <si>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</si>
  <si>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</si>
  <si>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</si>
  <si>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</si>
  <si>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</si>
  <si>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</si>
  <si>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</si>
  <si>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</si>
  <si>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</si>
  <si>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</si>
  <si>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</si>
  <si>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</si>
  <si>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</si>
  <si>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</si>
  <si>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</si>
  <si>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</si>
  <si>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</si>
  <si>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</si>
  <si>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</si>
  <si>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</si>
  <si>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</si>
  <si>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</si>
  <si>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</si>
  <si>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</si>
  <si>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</si>
  <si>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</si>
  <si>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</si>
  <si>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</si>
  <si>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</si>
  <si>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</si>
  <si>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</si>
  <si>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</si>
  <si>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</si>
  <si>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</si>
  <si>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</si>
  <si>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</si>
  <si>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</si>
  <si>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</si>
  <si>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</si>
  <si>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</si>
  <si>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</si>
  <si>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</si>
  <si>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</si>
  <si>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</si>
  <si>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</si>
  <si>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</si>
  <si>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</si>
  <si>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</si>
  <si>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</si>
  <si>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</si>
  <si>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</si>
  <si>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</si>
  <si>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</si>
  <si>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</si>
  <si>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</si>
  <si>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</si>
  <si>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</si>
  <si>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</si>
  <si>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</si>
  <si>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</si>
  <si>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</si>
  <si>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</si>
  <si>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</si>
  <si>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</si>
  <si>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</si>
  <si>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</si>
  <si>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</si>
  <si>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</si>
  <si>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</si>
  <si>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</si>
  <si>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</si>
  <si>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</si>
  <si>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</si>
  <si>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</si>
  <si>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</si>
  <si>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</si>
  <si>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</si>
  <si>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</si>
  <si>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</si>
  <si>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</si>
  <si>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</si>
  <si>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</si>
  <si>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</si>
  <si>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</si>
  <si>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</si>
  <si>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</si>
  <si>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</si>
  <si>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</si>
  <si>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</si>
  <si>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</si>
  <si>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</si>
  <si>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</si>
  <si>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</si>
  <si>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</si>
  <si>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</si>
  <si>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</si>
  <si>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</si>
  <si>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</si>
  <si>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</si>
  <si>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</si>
  <si>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</si>
  <si>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</si>
  <si>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</si>
  <si>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</si>
  <si>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</si>
  <si>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</si>
  <si>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</si>
  <si>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</si>
  <si>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</si>
  <si>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</si>
  <si>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</si>
  <si>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</si>
  <si>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</si>
  <si>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</si>
  <si>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</si>
  <si>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</si>
  <si>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</si>
  <si>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</si>
  <si>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</si>
  <si>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</si>
  <si>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</si>
  <si>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</si>
  <si>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</si>
  <si>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</si>
  <si>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</si>
  <si>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</si>
  <si>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</si>
  <si>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</si>
  <si>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</si>
  <si>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</si>
  <si>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</si>
  <si>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</si>
  <si>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</si>
  <si>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</si>
  <si>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</si>
  <si>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</si>
  <si>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</si>
  <si>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</si>
  <si>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</si>
  <si>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</si>
  <si>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</si>
  <si>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</si>
  <si>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</si>
  <si>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</si>
  <si>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</si>
  <si>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</si>
  <si>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</si>
  <si>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</si>
  <si>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</si>
  <si>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</si>
  <si>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</si>
  <si>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</si>
  <si>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</si>
  <si>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</si>
  <si>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</si>
  <si>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</si>
  <si>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</si>
  <si>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</si>
  <si>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</si>
  <si>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</si>
  <si>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</si>
  <si>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</si>
  <si>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</si>
  <si>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</si>
  <si>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</si>
  <si>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</si>
  <si>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</si>
  <si>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</si>
  <si>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</si>
  <si>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</si>
  <si>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</si>
  <si>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</si>
  <si>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</si>
  <si>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</si>
  <si>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</si>
  <si>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</si>
  <si>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</si>
  <si>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</si>
  <si>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</si>
  <si>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</si>
  <si>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</si>
  <si>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</si>
  <si>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</si>
  <si>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</si>
  <si>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</si>
  <si>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</si>
  <si>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</si>
  <si>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</si>
  <si>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</si>
  <si>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</si>
  <si>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</si>
  <si>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</si>
  <si>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</si>
  <si>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</si>
  <si>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</si>
  <si>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</si>
  <si>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</si>
  <si>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</si>
  <si>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</si>
  <si>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</si>
  <si>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</si>
  <si>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</si>
  <si>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</si>
  <si>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</si>
  <si>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</si>
  <si>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</si>
  <si>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</si>
  <si>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</si>
  <si>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</si>
  <si>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</si>
  <si>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</si>
  <si>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</si>
  <si>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</si>
  <si>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</si>
  <si>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</si>
  <si>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</si>
  <si>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</si>
  <si>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</si>
  <si>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</si>
  <si>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</si>
  <si>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</si>
  <si>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</si>
  <si>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</si>
  <si>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</si>
  <si>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</si>
  <si>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</si>
  <si>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</si>
  <si>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</si>
  <si>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</si>
  <si>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</si>
  <si>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</si>
  <si>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</si>
  <si>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</si>
  <si>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</si>
  <si>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</si>
  <si>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</si>
  <si>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</si>
  <si>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</si>
  <si>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</si>
  <si>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</si>
  <si>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</si>
  <si>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</si>
  <si>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</si>
  <si>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</si>
  <si>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</si>
  <si>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</si>
  <si>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</si>
  <si>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</si>
  <si>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</si>
  <si>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</si>
  <si>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</si>
  <si>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</si>
  <si>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</si>
  <si>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</si>
  <si>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</si>
  <si>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</si>
  <si>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</si>
  <si>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</si>
  <si>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</si>
  <si>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</si>
  <si>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</si>
  <si>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</si>
  <si>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</si>
  <si>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</si>
  <si>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</si>
  <si>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</si>
  <si>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</si>
  <si>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</si>
  <si>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</si>
  <si>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</si>
  <si>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</si>
  <si>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</si>
  <si>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</si>
  <si>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</si>
  <si>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</si>
  <si>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</si>
  <si>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</si>
  <si>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</si>
  <si>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</si>
  <si>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</si>
  <si>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</si>
  <si>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</si>
  <si>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</si>
  <si>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</si>
  <si>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</si>
  <si>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</si>
  <si>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</si>
  <si>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</si>
  <si>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</si>
  <si>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</si>
  <si>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</si>
  <si>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</si>
  <si>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</si>
  <si>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</si>
  <si>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</si>
  <si>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</si>
  <si>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</si>
  <si>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</si>
  <si>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</si>
  <si>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</si>
  <si>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</si>
  <si>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</si>
  <si>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</si>
  <si>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</si>
  <si>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</si>
  <si>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</si>
  <si>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</si>
  <si>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</si>
  <si>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</si>
  <si>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</si>
  <si>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</si>
  <si>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</si>
  <si>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</si>
  <si>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</si>
  <si>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</si>
  <si>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</si>
  <si>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</si>
  <si>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</si>
  <si>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</si>
  <si>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</si>
  <si>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</si>
  <si>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</si>
  <si>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</si>
  <si>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</si>
  <si>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</si>
  <si>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</si>
  <si>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</si>
  <si>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</si>
  <si>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</si>
  <si>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</si>
  <si>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</si>
  <si>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</si>
  <si>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</si>
  <si>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</si>
  <si>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</si>
  <si>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</si>
  <si>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</si>
  <si>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</si>
  <si>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</si>
  <si>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</si>
  <si>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</si>
  <si>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</si>
  <si>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</si>
  <si>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</si>
  <si>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</si>
  <si>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</si>
  <si>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</si>
  <si>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</si>
  <si>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</si>
  <si>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</si>
  <si>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</si>
  <si>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</si>
  <si>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</si>
  <si>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</si>
  <si>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</si>
  <si>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</si>
  <si>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</si>
  <si>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</si>
  <si>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</si>
  <si>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</si>
  <si>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</si>
  <si>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</si>
  <si>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</si>
  <si>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</si>
  <si>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</si>
  <si>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</si>
  <si>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</si>
  <si>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</si>
  <si>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</si>
  <si>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</si>
  <si>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</si>
  <si>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</si>
  <si>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</si>
  <si>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</si>
  <si>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</si>
  <si>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</si>
  <si>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</si>
  <si>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</si>
  <si>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</si>
  <si>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</si>
  <si>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</si>
  <si>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</si>
  <si>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</si>
  <si>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</si>
  <si>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</si>
  <si>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</si>
  <si>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</si>
  <si>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</si>
  <si>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</si>
  <si>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</si>
  <si>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</si>
  <si>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</si>
  <si>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</si>
  <si>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</si>
  <si>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</si>
  <si>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</si>
  <si>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</si>
  <si>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</si>
  <si>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</si>
  <si>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</si>
  <si>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</si>
  <si>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</si>
  <si>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</si>
  <si>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</si>
  <si>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</si>
  <si>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</si>
  <si>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</si>
  <si>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</si>
  <si>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</si>
  <si>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</si>
  <si>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</si>
  <si>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</si>
  <si>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</si>
  <si>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</si>
  <si>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</si>
  <si>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</si>
  <si>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</si>
  <si>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</si>
  <si>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</si>
  <si>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</si>
  <si>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</si>
  <si>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</si>
  <si>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</si>
  <si>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</si>
  <si>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</si>
  <si>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</si>
  <si>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</si>
  <si>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</si>
  <si>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</si>
  <si>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</si>
  <si>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</si>
  <si>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</si>
  <si>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</si>
  <si>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</si>
  <si>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</si>
  <si>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</si>
  <si>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</si>
  <si>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</si>
  <si>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</si>
  <si>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</si>
  <si>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</si>
  <si>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</si>
  <si>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</si>
  <si>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</si>
  <si>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</si>
  <si>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</si>
  <si>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</si>
  <si>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</si>
  <si>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</si>
  <si>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</si>
  <si>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</si>
  <si>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</si>
  <si>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</si>
  <si>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</si>
  <si>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</si>
  <si>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</si>
  <si>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</si>
  <si>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</si>
  <si>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</si>
  <si>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</si>
  <si>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</si>
  <si>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</si>
  <si>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</si>
  <si>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</si>
  <si>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</si>
  <si>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</si>
  <si>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</si>
  <si>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</si>
  <si>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</si>
  <si>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</si>
  <si>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</si>
  <si>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</si>
  <si>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</si>
  <si>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</si>
  <si>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</si>
  <si>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</si>
  <si>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</si>
  <si>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</si>
  <si>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</si>
  <si>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</si>
  <si>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</si>
  <si>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</si>
  <si>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</si>
  <si>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</si>
  <si>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</si>
  <si>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</si>
  <si>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</si>
  <si>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</si>
  <si>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</si>
  <si>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</si>
  <si>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</si>
  <si>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</si>
  <si>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</si>
  <si>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</si>
  <si>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</si>
  <si>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</si>
  <si>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</si>
  <si>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</si>
  <si>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</si>
  <si>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</si>
  <si>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</si>
  <si>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</si>
  <si>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</si>
  <si>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</si>
  <si>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</si>
  <si>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</si>
  <si>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</si>
  <si>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</si>
  <si>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</si>
  <si>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</si>
  <si>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</si>
  <si>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</si>
  <si>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</si>
  <si>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</si>
  <si>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</si>
  <si>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</si>
  <si>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</si>
  <si>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</si>
  <si>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</si>
  <si>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</si>
  <si>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</si>
  <si>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</si>
  <si>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</si>
  <si>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</si>
  <si>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</si>
  <si>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</si>
  <si>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</si>
  <si>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</si>
  <si>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</si>
  <si>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</si>
  <si>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</si>
  <si>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</si>
  <si>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</si>
  <si>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</si>
  <si>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</si>
  <si>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</si>
  <si>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</si>
  <si>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</si>
  <si>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</si>
  <si>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</si>
  <si>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</si>
  <si>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</si>
  <si>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</si>
  <si>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</si>
  <si>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</si>
  <si>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</si>
  <si>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</si>
  <si>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</si>
  <si>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</si>
  <si>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</si>
  <si>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</si>
  <si>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</si>
  <si>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</si>
  <si>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</si>
  <si>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</si>
  <si>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</si>
  <si>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</si>
  <si>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</si>
  <si>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</si>
  <si>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</si>
  <si>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</si>
  <si>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</si>
  <si>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</si>
  <si>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</si>
  <si>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</si>
  <si>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</si>
  <si>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</si>
  <si>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</si>
  <si>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</si>
  <si>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</si>
  <si>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</si>
  <si>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</si>
  <si>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</si>
  <si>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</si>
  <si>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</si>
  <si>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</si>
  <si>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</si>
  <si>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</si>
  <si>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</si>
  <si>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</si>
  <si>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</si>
  <si>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</si>
  <si>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</si>
  <si>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</si>
  <si>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</si>
  <si>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</si>
  <si>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</si>
  <si>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</si>
  <si>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</si>
  <si>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</si>
  <si>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</si>
  <si>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</si>
  <si>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</si>
  <si>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</si>
  <si>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</si>
  <si>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</si>
  <si>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</si>
  <si>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</si>
  <si>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</si>
  <si>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</si>
  <si>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</si>
  <si>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</si>
  <si>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</si>
  <si>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</si>
  <si>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</si>
  <si>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</si>
  <si>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</si>
  <si>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</si>
  <si>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</si>
  <si>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</si>
  <si>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</si>
  <si>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</si>
  <si>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</si>
  <si>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</si>
  <si>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</si>
  <si>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</si>
  <si>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</si>
  <si>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</si>
  <si>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</si>
  <si>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</si>
  <si>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</si>
  <si>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</si>
  <si>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</si>
  <si>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</si>
  <si>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</si>
  <si>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</si>
  <si>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</si>
  <si>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</si>
  <si>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</si>
  <si>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</si>
  <si>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</si>
  <si>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</si>
  <si>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</si>
  <si>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</si>
  <si>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</si>
  <si>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</si>
  <si>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</si>
  <si>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</si>
  <si>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</si>
  <si>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</si>
  <si>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</si>
  <si>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</si>
  <si>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</si>
  <si>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</si>
  <si>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</si>
  <si>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</si>
  <si>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</si>
  <si>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</si>
  <si>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</si>
  <si>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</si>
  <si>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</si>
  <si>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</si>
  <si>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</si>
  <si>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</si>
  <si>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</si>
  <si>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</si>
  <si>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</si>
  <si>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</si>
  <si>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</si>
  <si>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</si>
  <si>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</si>
  <si>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</si>
  <si>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</si>
  <si>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</si>
  <si>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</si>
  <si>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</si>
  <si>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</si>
  <si>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</si>
  <si>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</si>
  <si>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</si>
  <si>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</si>
  <si>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</si>
  <si>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</si>
  <si>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</si>
  <si>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</si>
  <si>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</si>
  <si>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</si>
  <si>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</si>
  <si>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</si>
  <si>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</si>
  <si>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</si>
  <si>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</si>
  <si>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</si>
  <si>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</si>
  <si>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</si>
  <si>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</si>
  <si>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</si>
  <si>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</si>
  <si>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</si>
  <si>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</si>
  <si>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</si>
  <si>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</si>
  <si>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</si>
  <si>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</si>
  <si>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</si>
  <si>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</si>
  <si>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</si>
  <si>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</si>
  <si>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</si>
  <si>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</si>
  <si>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</si>
  <si>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</si>
  <si>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</si>
  <si>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</si>
  <si>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</si>
  <si>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</si>
  <si>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</si>
  <si>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</si>
  <si>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</si>
  <si>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</si>
  <si>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</si>
  <si>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</si>
  <si>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</si>
  <si>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</si>
  <si>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</si>
  <si>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</si>
  <si>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</si>
  <si>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</si>
  <si>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</si>
  <si>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</si>
  <si>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</si>
  <si>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</si>
  <si>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</si>
  <si>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</si>
  <si>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</si>
  <si>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</si>
  <si>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</si>
  <si>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</si>
  <si>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</si>
  <si>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</si>
  <si>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</si>
  <si>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</si>
  <si>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</si>
  <si>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</si>
  <si>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</si>
  <si>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</si>
  <si>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</si>
  <si>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</si>
  <si>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</si>
  <si>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</si>
  <si>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</si>
  <si>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</si>
  <si>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</si>
  <si>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</si>
  <si>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</si>
  <si>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</si>
  <si>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</si>
  <si>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</si>
  <si>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</si>
  <si>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</si>
  <si>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</si>
  <si>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</si>
  <si>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</si>
  <si>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</si>
  <si>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</si>
  <si>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</si>
  <si>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</si>
  <si>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</si>
  <si>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</si>
  <si>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</si>
  <si>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</si>
  <si>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</si>
  <si>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</si>
  <si>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</si>
  <si>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</si>
  <si>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</si>
  <si>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</si>
  <si>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</si>
  <si>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</si>
  <si>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</si>
  <si>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</si>
  <si>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</si>
  <si>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</si>
  <si>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</si>
  <si>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</si>
  <si>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</si>
  <si>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</si>
  <si>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</si>
  <si>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</si>
  <si>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</si>
  <si>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</si>
  <si>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</si>
  <si>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</si>
  <si>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</si>
  <si>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</si>
  <si>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</si>
  <si>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</si>
  <si>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</si>
  <si>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</si>
  <si>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</si>
  <si>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</si>
  <si>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</si>
  <si>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</si>
  <si>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</si>
  <si>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</si>
  <si>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</si>
  <si>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</si>
  <si>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</si>
  <si>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</si>
  <si>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</si>
  <si>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</si>
  <si>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</si>
  <si>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</si>
  <si>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</si>
  <si>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</si>
  <si>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</si>
  <si>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</si>
  <si>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</si>
  <si>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</si>
  <si>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</si>
  <si>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</si>
  <si>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</si>
  <si>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</si>
  <si>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</si>
  <si>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</si>
  <si>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</si>
  <si>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</si>
  <si>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</si>
  <si>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</si>
  <si>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</si>
  <si>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</si>
  <si>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</si>
  <si>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</si>
  <si>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</si>
  <si>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</si>
  <si>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</si>
  <si>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</si>
  <si>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</si>
  <si>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</si>
  <si>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</si>
  <si>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</si>
  <si>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</si>
  <si>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</si>
  <si>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</si>
  <si>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</si>
  <si>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</si>
  <si>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</si>
  <si>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</si>
  <si>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</si>
  <si>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</si>
  <si>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</si>
  <si>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</si>
  <si>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</si>
  <si>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</si>
  <si>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</si>
  <si>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</si>
  <si>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</si>
  <si>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</si>
  <si>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</si>
  <si>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</si>
  <si>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</si>
  <si>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</si>
  <si>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</si>
  <si>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</si>
  <si>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</si>
  <si>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</si>
  <si>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</si>
  <si>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</si>
  <si>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</si>
  <si>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</si>
  <si>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</si>
  <si>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</si>
  <si>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</si>
  <si>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</si>
  <si>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</si>
  <si>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</si>
  <si>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</si>
  <si>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</si>
  <si>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</si>
  <si>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</si>
  <si>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</si>
  <si>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</si>
  <si>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</si>
  <si>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</si>
  <si>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</si>
  <si>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</si>
  <si>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</si>
  <si>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</si>
  <si>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</si>
  <si>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</si>
  <si>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</si>
  <si>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</si>
  <si>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</si>
  <si>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</si>
  <si>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</si>
  <si>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</si>
  <si>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</si>
  <si>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</si>
  <si>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</si>
  <si>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</si>
  <si>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</si>
  <si>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</si>
  <si>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</si>
  <si>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</si>
  <si>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</si>
  <si>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</si>
  <si>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</si>
  <si>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</si>
  <si>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</si>
  <si>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</si>
  <si>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</si>
  <si>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</si>
  <si>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</si>
  <si>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</si>
  <si>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</si>
  <si>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</si>
  <si>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</si>
  <si>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</si>
  <si>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</si>
  <si>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</si>
  <si>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</si>
  <si>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</si>
  <si>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</si>
  <si>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</si>
  <si>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</si>
  <si>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</si>
  <si>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</si>
  <si>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</si>
  <si>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</si>
  <si>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</si>
  <si>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</si>
  <si>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</si>
  <si>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</si>
  <si>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</si>
  <si>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</si>
  <si>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</si>
  <si>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</si>
  <si>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</si>
  <si>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</si>
  <si>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</si>
  <si>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</si>
  <si>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</si>
  <si>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</si>
  <si>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</si>
  <si>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</si>
  <si>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</si>
  <si>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</si>
  <si>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</si>
  <si>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</si>
  <si>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</si>
  <si>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</si>
  <si>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</si>
  <si>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</si>
  <si>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</si>
  <si>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</si>
  <si>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</si>
  <si>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</si>
  <si>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</si>
  <si>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</si>
  <si>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</si>
  <si>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</si>
  <si>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</si>
  <si>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</si>
  <si>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</si>
  <si>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</si>
  <si>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</si>
  <si>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</si>
  <si>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</si>
  <si>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</si>
  <si>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</si>
  <si>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</si>
  <si>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</si>
  <si>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</si>
  <si>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</si>
  <si>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</si>
  <si>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</si>
  <si>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</si>
  <si>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</si>
  <si>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</si>
  <si>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</si>
  <si>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</si>
  <si>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</si>
  <si>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</si>
  <si>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</si>
  <si>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</si>
  <si>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</si>
  <si>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</si>
  <si>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</si>
  <si>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</si>
  <si>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</si>
  <si>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</si>
  <si>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</si>
  <si>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</si>
  <si>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</si>
  <si>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</si>
  <si>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</si>
  <si>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</si>
  <si>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</si>
  <si>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</si>
  <si>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</si>
  <si>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</si>
  <si>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</si>
  <si>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</si>
  <si>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</si>
  <si>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</si>
  <si>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</si>
  <si>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</si>
  <si>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</si>
  <si>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</si>
  <si>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</si>
  <si>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</si>
  <si>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</si>
  <si>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</si>
  <si>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</si>
  <si>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</si>
  <si>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</si>
  <si>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</si>
  <si>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</si>
  <si>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</si>
  <si>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</si>
  <si>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</si>
  <si>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</si>
  <si>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</si>
  <si>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</si>
  <si>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</si>
  <si>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</si>
  <si>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</si>
  <si>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</si>
  <si>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</si>
  <si>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</si>
  <si>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</si>
  <si>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</si>
  <si>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</si>
  <si>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</si>
  <si>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</si>
  <si>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</si>
  <si>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</si>
  <si>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</si>
  <si>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</si>
  <si>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</si>
  <si>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</si>
  <si>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</si>
  <si>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</si>
  <si>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</si>
  <si>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</si>
  <si>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</si>
  <si>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</si>
  <si>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</si>
  <si>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</si>
  <si>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</si>
  <si>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</si>
  <si>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</si>
  <si>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</si>
  <si>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</si>
  <si>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</si>
  <si>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</si>
  <si>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</si>
  <si>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</si>
  <si>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</si>
  <si>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</si>
  <si>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</si>
  <si>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</si>
  <si>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</si>
  <si>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</si>
  <si>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</si>
  <si>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</si>
  <si>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</si>
  <si>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</si>
  <si>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</si>
  <si>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</si>
  <si>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</si>
  <si>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</si>
  <si>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</si>
  <si>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</si>
  <si>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</si>
  <si>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</si>
  <si>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</si>
  <si>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</si>
  <si>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</si>
  <si>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</si>
  <si>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</si>
  <si>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</si>
  <si>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</si>
  <si>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</si>
  <si>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</si>
  <si>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</si>
  <si>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</si>
  <si>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</si>
  <si>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</si>
  <si>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</si>
  <si>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</si>
  <si>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</si>
  <si>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</si>
  <si>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</si>
  <si>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</si>
  <si>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</si>
  <si>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</si>
  <si>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</si>
  <si>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</si>
  <si>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</si>
  <si>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</si>
  <si>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</si>
  <si>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</si>
  <si>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</si>
  <si>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</si>
  <si>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</si>
  <si>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</si>
  <si>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</si>
  <si>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</si>
  <si>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</si>
  <si>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</si>
  <si>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</si>
  <si>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</si>
  <si>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</si>
  <si>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</si>
  <si>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</si>
  <si>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</si>
  <si>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</si>
  <si>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</si>
  <si>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</si>
  <si>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</si>
  <si>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</si>
  <si>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</si>
  <si>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</si>
  <si>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</si>
  <si>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</si>
  <si>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</si>
  <si>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</si>
  <si>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</si>
  <si>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</si>
  <si>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</si>
  <si>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</si>
  <si>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</si>
  <si>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</si>
  <si>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</si>
  <si>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</si>
  <si>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</si>
  <si>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</si>
  <si>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</si>
  <si>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</si>
  <si>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</si>
  <si>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</si>
  <si>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</si>
  <si>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</si>
  <si>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</si>
  <si>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</si>
  <si>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</si>
  <si>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</si>
  <si>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</si>
  <si>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</si>
  <si>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</si>
  <si>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</si>
  <si>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</si>
  <si>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</si>
  <si>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</si>
  <si>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</si>
  <si>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</si>
  <si>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</si>
  <si>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</si>
  <si>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</si>
  <si>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</si>
  <si>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</si>
  <si>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</si>
  <si>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</si>
  <si>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</si>
  <si>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</si>
  <si>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</si>
  <si>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</si>
  <si>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</si>
  <si>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</si>
  <si>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</si>
  <si>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</si>
  <si>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</si>
  <si>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</si>
  <si>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</si>
  <si>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</si>
  <si>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</si>
  <si>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</si>
  <si>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</si>
  <si>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</si>
  <si>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</si>
  <si>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</si>
  <si>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</si>
  <si>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</si>
  <si>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</si>
  <si>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</si>
  <si>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</si>
  <si>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</si>
  <si>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</si>
  <si>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</si>
  <si>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</si>
  <si>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</si>
  <si>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</si>
  <si>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</si>
  <si>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</si>
  <si>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</si>
  <si>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</si>
  <si>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</si>
  <si>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</si>
  <si>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</si>
  <si>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</si>
  <si>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</si>
  <si>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</si>
  <si>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</si>
  <si>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</si>
  <si>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</si>
  <si>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</si>
  <si>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</si>
  <si>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</si>
  <si>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</si>
  <si>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</si>
  <si>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</si>
  <si>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</si>
  <si>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</si>
  <si>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</si>
  <si>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</si>
  <si>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</si>
  <si>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</si>
  <si>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</si>
  <si>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</si>
  <si>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</si>
  <si>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</si>
  <si>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</si>
  <si>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</si>
  <si>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</si>
  <si>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</si>
  <si>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</si>
  <si>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</si>
  <si>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</si>
  <si>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</si>
  <si>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</si>
  <si>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</si>
  <si>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</si>
  <si>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</si>
  <si>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</si>
  <si>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</si>
  <si>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</si>
  <si>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</si>
  <si>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</si>
  <si>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</si>
  <si>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</si>
  <si>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</si>
  <si>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</si>
  <si>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</si>
  <si>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</si>
  <si>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</si>
  <si>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</si>
  <si>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</si>
  <si>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</si>
  <si>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</si>
  <si>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</si>
  <si>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</si>
  <si>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</si>
  <si>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</si>
  <si>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</si>
  <si>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</si>
  <si>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</si>
  <si>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</si>
  <si>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</si>
  <si>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</si>
  <si>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</si>
  <si>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</si>
  <si>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</si>
  <si>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</si>
  <si>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</si>
  <si>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</si>
  <si>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</si>
  <si>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</si>
  <si>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</si>
  <si>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</si>
  <si>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</si>
  <si>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</si>
  <si>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</si>
  <si>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</si>
  <si>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</si>
  <si>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</si>
  <si>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</si>
  <si>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</si>
  <si>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</si>
  <si>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</si>
  <si>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</si>
  <si>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</si>
  <si>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</si>
  <si>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</si>
  <si>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</si>
  <si>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</si>
  <si>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</si>
  <si>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</si>
  <si>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</si>
  <si>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</si>
  <si>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</si>
  <si>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</si>
  <si>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</si>
  <si>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</si>
  <si>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</si>
  <si>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</si>
  <si>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</si>
  <si>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</si>
  <si>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</si>
  <si>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</si>
  <si>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</si>
  <si>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</si>
  <si>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</si>
  <si>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</si>
  <si>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</si>
  <si>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</si>
  <si>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</si>
  <si>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</si>
  <si>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</si>
  <si>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</si>
  <si>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</si>
  <si>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</si>
  <si>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</si>
  <si>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</si>
  <si>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</si>
  <si>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</si>
  <si>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</si>
  <si>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</si>
  <si>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</si>
  <si>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</si>
  <si>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</si>
  <si>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</si>
  <si>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</si>
  <si>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</si>
  <si>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</si>
  <si>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</si>
  <si>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</si>
  <si>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</si>
  <si>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</si>
  <si>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</si>
  <si>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</si>
  <si>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</si>
  <si>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</si>
  <si>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</si>
  <si>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</si>
  <si>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</si>
  <si>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</si>
  <si>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</si>
  <si>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</si>
  <si>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</si>
  <si>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</si>
  <si>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</si>
  <si>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</si>
  <si>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</si>
  <si>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</si>
  <si>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</si>
  <si>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</si>
  <si>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</si>
  <si>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</si>
  <si>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</si>
  <si>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</si>
  <si>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</si>
  <si>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</si>
  <si>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</si>
  <si>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</si>
  <si>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</si>
  <si>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</si>
  <si>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</si>
  <si>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</si>
  <si>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</si>
  <si>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</si>
  <si>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</si>
  <si>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</si>
  <si>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</si>
  <si>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</si>
  <si>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</si>
  <si>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</si>
  <si>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</si>
  <si>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</si>
  <si>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</si>
  <si>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</si>
  <si>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</si>
  <si>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</si>
  <si>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</si>
  <si>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</si>
  <si>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</si>
  <si>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</si>
  <si>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</si>
  <si>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</si>
  <si>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</si>
  <si>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</si>
  <si>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</si>
  <si>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</si>
  <si>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</si>
  <si>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</si>
  <si>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</si>
  <si>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</si>
  <si>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</si>
  <si>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</si>
  <si>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</si>
  <si>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</si>
  <si>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</si>
  <si>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</si>
  <si>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</si>
  <si>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</si>
  <si>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</si>
  <si>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</si>
  <si>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</si>
  <si>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</si>
  <si>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</si>
  <si>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</si>
  <si>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</si>
  <si>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</si>
  <si>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</si>
  <si>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</si>
  <si>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</si>
  <si>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</si>
  <si>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</si>
  <si>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</si>
  <si>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</si>
  <si>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</si>
  <si>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</si>
  <si>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</si>
  <si>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</si>
  <si>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</si>
  <si>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</si>
  <si>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</si>
  <si>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</si>
  <si>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</si>
  <si>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</si>
  <si>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</si>
  <si>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</si>
  <si>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</si>
  <si>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</si>
  <si>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</si>
  <si>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</si>
  <si>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</si>
  <si>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</si>
  <si>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</si>
  <si>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</si>
  <si>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</si>
  <si>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</si>
  <si>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</si>
  <si>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</si>
  <si>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</si>
  <si>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</si>
  <si>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</si>
  <si>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</si>
  <si>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</si>
  <si>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</si>
  <si>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</si>
  <si>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</si>
  <si>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</si>
  <si>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</si>
  <si>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</si>
  <si>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</si>
  <si>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</si>
  <si>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</si>
  <si>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</si>
  <si>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</si>
  <si>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</si>
  <si>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</si>
  <si>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</si>
  <si>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</si>
  <si>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</si>
  <si>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</si>
  <si>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</si>
  <si>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</si>
  <si>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</si>
  <si>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</si>
  <si>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</si>
  <si>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</si>
  <si>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</si>
  <si>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</si>
  <si>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</si>
  <si>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</si>
  <si>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</si>
  <si>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</si>
  <si>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</si>
  <si>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</si>
  <si>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</si>
  <si>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</si>
  <si>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</si>
  <si>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</si>
  <si>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</si>
  <si>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</si>
  <si>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</si>
  <si>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</si>
  <si>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</si>
  <si>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</si>
  <si>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</si>
  <si>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</si>
  <si>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</si>
  <si>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</si>
  <si>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</si>
  <si>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</si>
  <si>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</si>
  <si>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</si>
  <si>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</si>
  <si>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</si>
  <si>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</si>
  <si>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</si>
  <si>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</si>
  <si>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</si>
  <si>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</si>
  <si>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</si>
  <si>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</si>
  <si>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</si>
  <si>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</si>
  <si>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</si>
  <si>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</si>
  <si>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</si>
  <si>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</si>
  <si>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</si>
  <si>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</si>
  <si>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</si>
  <si>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</si>
  <si>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</si>
  <si>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</si>
  <si>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</si>
  <si>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</si>
  <si>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</si>
  <si>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</si>
  <si>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</si>
  <si>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</si>
  <si>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</si>
  <si>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</si>
  <si>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</si>
  <si>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</si>
  <si>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</si>
  <si>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</si>
  <si>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</si>
  <si>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</si>
  <si>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</si>
  <si>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</si>
  <si>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</si>
  <si>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</si>
  <si>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</si>
  <si>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</si>
  <si>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</si>
  <si>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</si>
  <si>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</si>
  <si>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</si>
  <si>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</si>
  <si>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</si>
  <si>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</si>
  <si>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</si>
  <si>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</si>
  <si>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</si>
  <si>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</si>
  <si>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</si>
  <si>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</si>
  <si>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</si>
  <si>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</si>
  <si>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</si>
  <si>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</si>
  <si>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</si>
  <si>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</si>
  <si>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</si>
  <si>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</si>
  <si>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</si>
  <si>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</si>
  <si>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</si>
  <si>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</si>
  <si>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</si>
  <si>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</si>
  <si>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</si>
  <si>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</si>
  <si>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</si>
  <si>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</si>
  <si>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</si>
  <si>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</si>
  <si>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</si>
  <si>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</si>
  <si>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</si>
  <si>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</si>
  <si>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</si>
  <si>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</si>
  <si>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</si>
  <si>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</si>
  <si>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</si>
  <si>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</si>
  <si>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</si>
  <si>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</si>
  <si>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</si>
  <si>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</si>
  <si>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</si>
  <si>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</si>
  <si>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</si>
  <si>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</si>
  <si>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</si>
  <si>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</si>
  <si>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</si>
  <si>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</si>
  <si>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</si>
  <si>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</si>
  <si>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</si>
  <si>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</si>
  <si>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</si>
  <si>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</si>
  <si>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</si>
  <si>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</si>
  <si>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</si>
  <si>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</si>
  <si>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</si>
  <si>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</si>
  <si>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</si>
  <si>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</si>
  <si>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</si>
  <si>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</si>
  <si>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</si>
  <si>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</si>
  <si>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</si>
  <si>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</si>
  <si>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</si>
  <si>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</si>
  <si>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</si>
  <si>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</si>
  <si>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</si>
  <si>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</si>
  <si>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</si>
  <si>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</si>
  <si>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</si>
  <si>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</si>
  <si>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</si>
  <si>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</si>
  <si>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</si>
  <si>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</si>
  <si>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</si>
  <si>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</si>
  <si>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</si>
  <si>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</si>
  <si>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</si>
  <si>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</si>
  <si>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</si>
  <si>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</si>
  <si>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</si>
  <si>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</si>
  <si>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</si>
  <si>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</si>
  <si>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</si>
  <si>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</si>
  <si>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</si>
  <si>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</si>
  <si>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</si>
  <si>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</si>
  <si>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</si>
  <si>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</si>
  <si>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</si>
  <si>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</si>
  <si>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</si>
  <si>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</si>
  <si>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</si>
  <si>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</si>
  <si>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</si>
  <si>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</si>
  <si>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</si>
  <si>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</si>
  <si>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</si>
  <si>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</si>
  <si>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</si>
  <si>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</si>
  <si>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</si>
  <si>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</si>
  <si>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</si>
  <si>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</si>
  <si>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</si>
  <si>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</si>
  <si>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</si>
  <si>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</si>
  <si>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</si>
  <si>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</si>
  <si>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</si>
  <si>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</si>
  <si>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</si>
  <si>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</si>
  <si>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</si>
  <si>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</si>
  <si>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</si>
  <si>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</si>
  <si>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</si>
  <si>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</si>
  <si>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</si>
  <si>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</si>
  <si>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</si>
  <si>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</si>
  <si>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</si>
  <si>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</si>
  <si>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</si>
  <si>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</si>
  <si>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</si>
  <si>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</si>
  <si>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</si>
  <si>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</si>
  <si>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</si>
  <si>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</si>
  <si>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</si>
  <si>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</si>
  <si>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</si>
  <si>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</si>
  <si>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</si>
  <si>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</si>
  <si>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</si>
  <si>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</si>
  <si>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</si>
  <si>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</si>
  <si>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</si>
  <si>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</si>
  <si>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</si>
  <si>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</si>
  <si>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</si>
  <si>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</si>
  <si>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</si>
  <si>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</si>
  <si>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</si>
  <si>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</si>
  <si>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</si>
  <si>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</si>
  <si>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</si>
  <si>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</si>
  <si>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</si>
  <si>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</si>
  <si>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</si>
  <si>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</si>
  <si>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</si>
  <si>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</si>
  <si>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</si>
  <si>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</si>
  <si>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</si>
  <si>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</si>
  <si>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</si>
  <si>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</si>
  <si>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</si>
  <si>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</si>
  <si>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</si>
  <si>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</si>
  <si>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</si>
  <si>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</si>
  <si>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</si>
  <si>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</si>
  <si>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</si>
  <si>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</si>
  <si>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</si>
  <si>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</si>
  <si>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</si>
  <si>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</si>
  <si>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</si>
  <si>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</si>
  <si>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</si>
  <si>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</si>
  <si>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</si>
  <si>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</si>
  <si>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</si>
  <si>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</si>
  <si>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</si>
  <si>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</si>
  <si>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</si>
  <si>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</si>
  <si>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</si>
  <si>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</si>
  <si>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</si>
  <si>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</si>
  <si>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</si>
  <si>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</si>
  <si>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</si>
  <si>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</si>
  <si>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</si>
  <si>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</si>
  <si>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</si>
  <si>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</si>
  <si>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</si>
  <si>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</si>
  <si>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</si>
  <si>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</si>
  <si>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</si>
  <si>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</si>
  <si>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</si>
  <si>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</si>
  <si>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</si>
  <si>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</si>
  <si>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</si>
  <si>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</si>
  <si>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</si>
  <si>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</si>
  <si>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</si>
  <si>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</si>
  <si>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</si>
  <si>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</si>
  <si>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</si>
  <si>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</si>
  <si>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</si>
  <si>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</si>
  <si>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</si>
  <si>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</si>
  <si>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</si>
  <si>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</si>
  <si>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</si>
  <si>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</si>
  <si>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</si>
  <si>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</si>
  <si>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</si>
  <si>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</si>
  <si>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</si>
  <si>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</si>
  <si>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</si>
  <si>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</si>
  <si>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</si>
  <si>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</si>
  <si>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</si>
  <si>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</si>
  <si>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</si>
  <si>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</si>
  <si>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</si>
  <si>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</si>
  <si>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</si>
  <si>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</si>
  <si>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</si>
  <si>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</si>
  <si>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</si>
  <si>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</si>
  <si>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</si>
  <si>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</si>
  <si>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</si>
  <si>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</si>
  <si>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</si>
  <si>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</si>
  <si>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</si>
  <si>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</si>
  <si>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</si>
  <si>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</si>
  <si>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</si>
  <si>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</si>
  <si>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</si>
  <si>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</si>
  <si>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</si>
  <si>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</si>
  <si>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</si>
  <si>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</si>
  <si>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</si>
  <si>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</si>
  <si>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</si>
  <si>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</si>
  <si>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</si>
  <si>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</si>
  <si>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</si>
  <si>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</si>
  <si>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</si>
  <si>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</si>
  <si>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</si>
  <si>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</si>
  <si>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</si>
  <si>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</si>
  <si>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</si>
  <si>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</si>
  <si>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</si>
  <si>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</si>
  <si>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</si>
  <si>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</si>
  <si>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</si>
  <si>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</si>
  <si>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</si>
  <si>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</si>
  <si>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</si>
  <si>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</si>
  <si>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</si>
  <si>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</si>
  <si>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</si>
  <si>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</si>
  <si>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</si>
  <si>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</si>
  <si>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</si>
  <si>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</si>
  <si>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</si>
  <si>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</si>
  <si>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</si>
  <si>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</si>
  <si>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</si>
  <si>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</si>
  <si>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</si>
  <si>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</si>
  <si>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</si>
  <si>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</si>
  <si>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</si>
  <si>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</si>
  <si>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</si>
  <si>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</si>
  <si>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</si>
  <si>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</si>
  <si>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</si>
  <si>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</si>
  <si>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</si>
  <si>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</si>
  <si>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</si>
  <si>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</si>
  <si>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</si>
  <si>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</si>
  <si>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</si>
  <si>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</si>
  <si>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</si>
  <si>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</si>
  <si>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</si>
  <si>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</si>
  <si>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</si>
  <si>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</si>
  <si>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</si>
  <si>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</si>
  <si>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</si>
  <si>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</si>
  <si>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</si>
  <si>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</si>
  <si>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</si>
  <si>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</si>
  <si>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</si>
  <si>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</si>
  <si>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</si>
  <si>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</si>
  <si>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</si>
  <si>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</si>
  <si>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</si>
  <si>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</si>
  <si>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</si>
  <si>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</si>
  <si>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</si>
  <si>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</si>
  <si>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</si>
  <si>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</si>
  <si>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</si>
  <si>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</si>
  <si>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</si>
  <si>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</si>
  <si>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</si>
  <si>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</si>
  <si>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</si>
  <si>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</si>
  <si>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</si>
  <si>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</si>
  <si>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</si>
  <si>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</si>
  <si>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</si>
  <si>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</si>
  <si>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</si>
  <si>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</si>
  <si>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</si>
  <si>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</si>
  <si>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</si>
  <si>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</si>
  <si>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</si>
  <si>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</si>
  <si>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</si>
  <si>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</si>
  <si>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</si>
  <si>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</si>
  <si>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</si>
  <si>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</si>
  <si>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</si>
  <si>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</si>
  <si>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</si>
  <si>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</si>
  <si>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</si>
  <si>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</si>
  <si>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</si>
  <si>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</si>
  <si>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</si>
  <si>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</si>
  <si>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</si>
  <si>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</si>
  <si>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</si>
  <si>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</si>
  <si>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</si>
  <si>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</si>
  <si>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</si>
  <si>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</si>
  <si>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</si>
  <si>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</si>
  <si>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</si>
  <si>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</si>
  <si>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</si>
  <si>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</si>
  <si>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</si>
  <si>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</si>
  <si>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</si>
  <si>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</si>
  <si>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</si>
  <si>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</si>
  <si>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</si>
  <si>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</si>
  <si>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</si>
  <si>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</si>
  <si>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</si>
  <si>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</si>
  <si>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</si>
  <si>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</si>
  <si>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</si>
  <si>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</si>
  <si>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</si>
  <si>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</si>
  <si>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</si>
  <si>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</si>
  <si>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</si>
  <si>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</si>
  <si>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</si>
  <si>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</si>
  <si>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</si>
  <si>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</si>
  <si>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</si>
  <si>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</si>
  <si>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</si>
  <si>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</si>
  <si>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</si>
  <si>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</si>
  <si>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</si>
  <si>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</si>
  <si>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</si>
  <si>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</si>
  <si>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</si>
  <si>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</si>
  <si>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</si>
  <si>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</si>
  <si>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</si>
  <si>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</si>
  <si>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</si>
  <si>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</si>
  <si>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</si>
  <si>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</si>
  <si>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</si>
  <si>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</si>
  <si>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</si>
  <si>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</si>
  <si>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</si>
  <si>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</si>
  <si>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</si>
  <si>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</si>
  <si>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</si>
  <si>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</si>
  <si>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</si>
  <si>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</si>
  <si>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</si>
  <si>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</si>
  <si>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</si>
  <si>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</si>
  <si>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</si>
  <si>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</si>
  <si>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</si>
  <si>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</si>
  <si>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</si>
  <si>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</si>
  <si>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</si>
  <si>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</si>
  <si>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</si>
  <si>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</si>
  <si>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</si>
  <si>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</si>
  <si>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</si>
  <si>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</si>
  <si>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</si>
  <si>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</si>
  <si>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</si>
  <si>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</si>
  <si>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</si>
  <si>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</si>
  <si>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</si>
  <si>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</si>
  <si>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</si>
  <si>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</si>
  <si>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</si>
  <si>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</si>
  <si>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</si>
  <si>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</si>
  <si>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</si>
  <si>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</si>
  <si>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</si>
  <si>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</si>
  <si>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</si>
  <si>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</si>
  <si>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</si>
  <si>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</si>
  <si>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</si>
  <si>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</si>
  <si>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</si>
  <si>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</si>
  <si>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</si>
  <si>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</si>
  <si>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</si>
  <si>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</si>
  <si>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</si>
  <si>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</si>
  <si>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</si>
  <si>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</si>
  <si>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</si>
  <si>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</si>
  <si>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</si>
  <si>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</si>
  <si>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</si>
  <si>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</si>
  <si>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</si>
  <si>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</si>
  <si>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</si>
  <si>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</si>
  <si>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</si>
  <si>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</si>
  <si>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</si>
  <si>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</si>
  <si>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</si>
  <si>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</si>
  <si>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</si>
  <si>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</si>
  <si>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</si>
  <si>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</si>
  <si>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</si>
  <si>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</si>
  <si>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</si>
  <si>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</si>
  <si>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</si>
  <si>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</si>
  <si>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</si>
  <si>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</si>
  <si>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</si>
  <si>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</si>
  <si>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</si>
  <si>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</si>
  <si>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</si>
  <si>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</si>
  <si>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</si>
  <si>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</si>
  <si>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</si>
  <si>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</si>
  <si>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</si>
  <si>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</si>
  <si>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</si>
  <si>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</si>
  <si>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</si>
  <si>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</si>
  <si>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</si>
  <si>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</si>
  <si>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</si>
  <si>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</si>
  <si>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</si>
  <si>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</si>
  <si>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</si>
  <si>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</si>
  <si>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</si>
  <si>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</si>
  <si>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</si>
  <si>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</si>
  <si>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</si>
  <si>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</si>
  <si>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</si>
  <si>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</si>
  <si>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</si>
  <si>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</si>
  <si>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</si>
  <si>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</si>
  <si>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</si>
  <si>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</si>
  <si>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</si>
  <si>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</si>
  <si>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</si>
  <si>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</si>
  <si>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</si>
  <si>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</si>
  <si>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</si>
  <si>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</si>
  <si>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</si>
  <si>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</si>
  <si>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</si>
  <si>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</si>
  <si>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</si>
  <si>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</si>
  <si>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</si>
  <si>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</si>
  <si>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</si>
  <si>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</si>
  <si>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</si>
  <si>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</si>
  <si>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</si>
  <si>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</si>
  <si>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</si>
  <si>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</si>
  <si>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</si>
  <si>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</si>
  <si>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</si>
  <si>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</si>
  <si>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</si>
  <si>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</si>
  <si>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</si>
  <si>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</si>
  <si>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</si>
  <si>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</si>
  <si>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</si>
  <si>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</si>
  <si>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</si>
  <si>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</si>
  <si>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</si>
  <si>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</si>
  <si>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</si>
  <si>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</si>
  <si>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</si>
  <si>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</si>
  <si>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</si>
  <si>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</si>
  <si>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</si>
  <si>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</si>
  <si>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</si>
  <si>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</si>
  <si>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</si>
  <si>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</si>
  <si>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</si>
  <si>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</si>
  <si>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</si>
  <si>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</si>
  <si>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</si>
  <si>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</si>
  <si>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</si>
  <si>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</si>
  <si>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</si>
  <si>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</si>
  <si>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</si>
  <si>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</si>
  <si>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</si>
  <si>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</si>
  <si>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</si>
  <si>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</si>
  <si>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</si>
  <si>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</si>
  <si>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</si>
  <si>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</si>
  <si>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</si>
  <si>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</si>
  <si>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</si>
  <si>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</si>
  <si>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</si>
  <si>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</si>
  <si>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</si>
  <si>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</si>
  <si>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</si>
  <si>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</si>
  <si>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</si>
  <si>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</si>
  <si>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</si>
  <si>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</si>
  <si>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</si>
  <si>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</si>
  <si>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</si>
  <si>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</si>
  <si>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</si>
  <si>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</si>
  <si>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</si>
  <si>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</si>
  <si>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</si>
  <si>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</si>
  <si>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</si>
  <si>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</si>
  <si>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</si>
  <si>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</si>
  <si>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</si>
  <si>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</si>
  <si>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</si>
  <si>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</si>
  <si>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</si>
  <si>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</si>
  <si>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</si>
  <si>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</si>
  <si>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</si>
  <si>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</si>
  <si>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</si>
  <si>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</si>
  <si>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</si>
  <si>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</si>
  <si>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</si>
  <si>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</si>
  <si>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</si>
  <si>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</si>
  <si>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</si>
  <si>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</si>
  <si>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</si>
  <si>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</si>
  <si>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</si>
  <si>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</si>
  <si>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</si>
  <si>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</si>
  <si>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</si>
  <si>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</si>
  <si>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</si>
  <si>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</si>
  <si>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</si>
  <si>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</si>
  <si>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</si>
  <si>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</si>
  <si>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</si>
  <si>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</si>
  <si>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</si>
  <si>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</si>
  <si>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</si>
  <si>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</si>
  <si>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</si>
  <si>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</si>
  <si>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</si>
  <si>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</si>
  <si>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</si>
  <si>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</si>
  <si>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</si>
  <si>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</si>
  <si>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</si>
  <si>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</si>
  <si>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</si>
  <si>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</si>
  <si>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</si>
  <si>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</si>
  <si>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</si>
  <si>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</si>
  <si>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</si>
  <si>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</si>
  <si>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</si>
  <si>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</si>
  <si>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</si>
  <si>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</si>
  <si>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</si>
  <si>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</si>
  <si>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</si>
  <si>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</si>
  <si>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</si>
  <si>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</si>
  <si>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</si>
  <si>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</si>
  <si>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</si>
  <si>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</si>
  <si>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</si>
  <si>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</si>
  <si>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</si>
  <si>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</si>
  <si>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</si>
  <si>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</si>
  <si>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</si>
  <si>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</si>
  <si>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</si>
  <si>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</si>
  <si>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</si>
  <si>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</si>
  <si>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</si>
  <si>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</si>
  <si>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</si>
  <si>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</si>
  <si>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</si>
  <si>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</si>
  <si>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</si>
  <si>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</si>
  <si>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</si>
  <si>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</si>
  <si>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</si>
  <si>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</si>
  <si>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</si>
  <si>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</si>
  <si>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</si>
  <si>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</si>
  <si>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</si>
  <si>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</si>
  <si>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</si>
  <si>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</si>
  <si>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</si>
  <si>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</si>
  <si>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</si>
  <si>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</si>
  <si>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</si>
  <si>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</si>
  <si>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</si>
  <si>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</si>
  <si>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</si>
  <si>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</si>
  <si>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</si>
  <si>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</si>
  <si>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</si>
  <si>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</si>
  <si>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</si>
  <si>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</si>
  <si>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</si>
  <si>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</si>
  <si>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</si>
  <si>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</si>
  <si>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</si>
  <si>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</si>
  <si>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</si>
  <si>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</si>
  <si>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</si>
  <si>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</si>
  <si>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</si>
  <si>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</si>
  <si>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</si>
  <si>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</si>
  <si>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</si>
  <si>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</si>
  <si>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</si>
  <si>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</si>
  <si>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</si>
  <si>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</si>
  <si>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</si>
  <si>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</si>
  <si>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</si>
  <si>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</si>
  <si>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</si>
  <si>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</si>
  <si>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</si>
  <si>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</si>
  <si>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</si>
  <si>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</si>
  <si>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</si>
  <si>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</si>
  <si>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</si>
  <si>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</si>
  <si>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</si>
  <si>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</si>
  <si>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</si>
  <si>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</si>
  <si>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</si>
  <si>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</si>
  <si>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</si>
  <si>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</si>
  <si>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</si>
  <si>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</si>
  <si>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</si>
  <si>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</si>
  <si>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</si>
  <si>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</si>
  <si>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</si>
  <si>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</si>
  <si>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</si>
  <si>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</si>
  <si>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</si>
  <si>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</si>
  <si>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</si>
  <si>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</si>
  <si>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</si>
  <si>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</si>
  <si>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</si>
  <si>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</si>
  <si>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</si>
  <si>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</si>
  <si>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</si>
  <si>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</si>
  <si>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</si>
  <si>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</si>
  <si>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</si>
  <si>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</si>
  <si>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</si>
  <si>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</si>
  <si>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</si>
  <si>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</si>
  <si>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</si>
  <si>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</si>
  <si>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</si>
  <si>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</si>
  <si>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</si>
  <si>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</si>
  <si>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</si>
  <si>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</si>
  <si>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</si>
  <si>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</si>
  <si>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</si>
  <si>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</si>
  <si>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</si>
  <si>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</si>
  <si>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</si>
  <si>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</si>
  <si>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</si>
  <si>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</si>
  <si>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</si>
  <si>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</si>
  <si>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</si>
  <si>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</si>
  <si>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</si>
  <si>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</si>
  <si>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</si>
  <si>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</si>
  <si>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</si>
  <si>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</si>
  <si>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</si>
  <si>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</si>
  <si>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</si>
  <si>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</si>
  <si>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</si>
  <si>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</si>
  <si>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</si>
  <si>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</si>
  <si>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</si>
  <si>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</si>
  <si>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</si>
  <si>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</si>
  <si>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</si>
  <si>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</si>
  <si>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</si>
  <si>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</si>
  <si>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</si>
  <si>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</si>
  <si>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</si>
  <si>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</si>
  <si>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</si>
  <si>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</si>
  <si>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</si>
  <si>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</si>
  <si>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</si>
  <si>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</si>
  <si>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</si>
  <si>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</si>
  <si>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</si>
  <si>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</si>
  <si>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</si>
  <si>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</si>
  <si>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</si>
  <si>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</si>
  <si>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</si>
  <si>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</si>
  <si>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</si>
  <si>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</si>
  <si>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</si>
  <si>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</si>
  <si>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</si>
  <si>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</si>
  <si>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</si>
  <si>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</si>
  <si>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</si>
  <si>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</si>
  <si>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</si>
  <si>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</si>
  <si>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</si>
  <si>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</si>
  <si>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</si>
  <si>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</si>
  <si>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</si>
  <si>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</si>
  <si>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</si>
  <si>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</si>
  <si>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</si>
  <si>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</si>
  <si>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</si>
  <si>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</si>
  <si>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</si>
  <si>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</si>
  <si>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</si>
  <si>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</si>
  <si>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</si>
  <si>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</si>
  <si>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</si>
  <si>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</si>
  <si>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</si>
  <si>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</si>
  <si>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</si>
  <si>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</si>
  <si>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</si>
  <si>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</si>
  <si>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</si>
  <si>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</si>
  <si>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</si>
  <si>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</si>
  <si>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</si>
  <si>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</si>
  <si>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</si>
  <si>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</si>
  <si>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</si>
  <si>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</si>
  <si>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</si>
  <si>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</si>
  <si>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</si>
  <si>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</si>
  <si>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</si>
  <si>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</si>
  <si>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</si>
  <si>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</si>
  <si>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</si>
  <si>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</si>
  <si>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</si>
  <si>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</si>
  <si>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</si>
  <si>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</si>
  <si>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</si>
  <si>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</si>
  <si>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</si>
  <si>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</si>
  <si>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</si>
  <si>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</si>
  <si>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</si>
  <si>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</si>
  <si>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</si>
  <si>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</si>
  <si>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</si>
  <si>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</si>
  <si>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</si>
  <si>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</si>
  <si>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</si>
  <si>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</si>
  <si>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</si>
  <si>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</si>
  <si>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</si>
  <si>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</si>
  <si>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</si>
  <si>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</si>
  <si>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</si>
  <si>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</si>
  <si>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</si>
  <si>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</si>
  <si>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</si>
  <si>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</si>
  <si>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</si>
  <si>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</si>
  <si>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</si>
  <si>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</si>
  <si>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</si>
  <si>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</si>
  <si>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</si>
  <si>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</si>
  <si>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</si>
  <si>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</si>
  <si>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</si>
  <si>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</si>
  <si>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</si>
  <si>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</si>
  <si>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</si>
  <si>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</si>
  <si>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</si>
  <si>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</si>
  <si>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</si>
  <si>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</si>
  <si>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</si>
  <si>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</si>
  <si>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</si>
  <si>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</si>
  <si>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</si>
  <si>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</si>
  <si>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</si>
  <si>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</si>
  <si>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</si>
  <si>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</si>
  <si>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</si>
  <si>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</si>
  <si>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</si>
  <si>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</si>
  <si>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</si>
  <si>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</si>
  <si>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</si>
  <si>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</si>
  <si>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</si>
  <si>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</si>
  <si>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</si>
  <si>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</si>
  <si>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</si>
  <si>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</si>
  <si>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</si>
  <si>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</si>
  <si>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</si>
  <si>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</si>
  <si>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</si>
  <si>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</si>
  <si>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</si>
  <si>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</si>
  <si>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</si>
  <si>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</si>
  <si>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</si>
  <si>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</si>
  <si>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</si>
  <si>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</si>
  <si>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</si>
  <si>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</si>
  <si>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</si>
  <si>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</si>
  <si>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</si>
  <si>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</si>
  <si>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</si>
  <si>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</si>
  <si>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</si>
  <si>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</si>
  <si>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</si>
  <si>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</si>
  <si>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</si>
  <si>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</si>
  <si>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</si>
  <si>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</si>
  <si>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</si>
  <si>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</si>
  <si>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</si>
  <si>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</si>
  <si>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</si>
  <si>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</si>
  <si>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</si>
  <si>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</si>
  <si>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</si>
  <si>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</si>
  <si>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</si>
  <si>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</si>
  <si>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</si>
  <si>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</si>
  <si>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</si>
  <si>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</si>
  <si>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</si>
  <si>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</si>
  <si>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</si>
  <si>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</si>
  <si>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</si>
  <si>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</si>
  <si>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</si>
  <si>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</si>
  <si>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</si>
  <si>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</si>
  <si>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</si>
  <si>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</si>
  <si>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</si>
  <si>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</si>
  <si>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</si>
  <si>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</si>
  <si>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</si>
  <si>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</si>
  <si>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</si>
  <si>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</si>
  <si>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</si>
  <si>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</si>
  <si>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</si>
  <si>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</si>
  <si>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</si>
  <si>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</si>
  <si>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</si>
  <si>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</si>
  <si>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</si>
  <si>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</si>
  <si>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</si>
  <si>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</si>
  <si>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</si>
  <si>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</si>
  <si>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</si>
  <si>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</si>
  <si>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</si>
  <si>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</si>
  <si>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</si>
  <si>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</si>
  <si>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</si>
  <si>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</si>
  <si>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</si>
  <si>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</si>
  <si>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</si>
  <si>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</si>
  <si>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</si>
  <si>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</si>
  <si>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</si>
  <si>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</si>
  <si>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</si>
  <si>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</si>
  <si>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</si>
  <si>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</si>
  <si>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</si>
  <si>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</si>
  <si>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</si>
  <si>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</si>
  <si>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</si>
  <si>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</si>
  <si>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</si>
  <si>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</si>
  <si>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</si>
  <si>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</si>
  <si>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</si>
  <si>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</si>
  <si>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</si>
  <si>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</si>
  <si>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</si>
  <si>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</si>
  <si>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</si>
  <si>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</si>
  <si>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</si>
  <si>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</si>
  <si>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</si>
  <si>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</si>
  <si>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</si>
  <si>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</si>
  <si>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</si>
  <si>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</si>
  <si>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</si>
  <si>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</si>
  <si>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</si>
  <si>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</si>
  <si>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</si>
  <si>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</si>
  <si>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</si>
  <si>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</si>
  <si>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</si>
  <si>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</si>
  <si>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</si>
  <si>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</si>
  <si>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</si>
  <si>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</si>
  <si>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</si>
  <si>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</si>
  <si>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</si>
  <si>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</si>
  <si>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</si>
  <si>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</si>
  <si>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</si>
  <si>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</si>
  <si>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</si>
  <si>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</si>
  <si>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</si>
  <si>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</si>
  <si>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</si>
  <si>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</si>
  <si>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</si>
  <si>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</si>
  <si>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</si>
  <si>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</si>
  <si>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</si>
  <si>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</si>
  <si>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</si>
  <si>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</si>
  <si>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</si>
  <si>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</si>
  <si>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</si>
  <si>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</si>
  <si>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</si>
  <si>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</si>
  <si>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</si>
  <si>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</si>
  <si>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</si>
  <si>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</si>
  <si>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</si>
  <si>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</si>
  <si>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</si>
  <si>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</si>
  <si>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</si>
  <si>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</si>
  <si>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</si>
  <si>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</si>
  <si>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</si>
  <si>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</si>
  <si>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</si>
  <si>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</si>
  <si>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</si>
  <si>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</si>
  <si>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</si>
  <si>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</si>
  <si>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</si>
  <si>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</si>
  <si>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</si>
  <si>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</si>
  <si>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</si>
  <si>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</si>
  <si>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</si>
  <si>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</si>
  <si>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</si>
  <si>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</si>
  <si>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</si>
  <si>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</si>
  <si>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</si>
  <si>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</si>
  <si>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</si>
  <si>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</si>
  <si>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</si>
  <si>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</si>
  <si>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</si>
  <si>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</si>
  <si>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</si>
  <si>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</si>
  <si>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</si>
  <si>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</si>
  <si>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</si>
  <si>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</si>
  <si>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</si>
  <si>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</si>
  <si>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</si>
  <si>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</si>
  <si>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</si>
  <si>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</si>
  <si>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</si>
  <si>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</si>
  <si>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</si>
  <si>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</si>
  <si>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</si>
  <si>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</si>
  <si>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</si>
  <si>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</si>
  <si>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</si>
  <si>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</si>
  <si>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</si>
  <si>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</si>
  <si>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</si>
  <si>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</si>
  <si>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</si>
  <si>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</si>
  <si>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</si>
  <si>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</si>
  <si>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</si>
  <si>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</si>
  <si>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</si>
  <si>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</si>
  <si>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</si>
  <si>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</si>
  <si>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</si>
  <si>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</si>
  <si>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</si>
  <si>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</si>
  <si>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</si>
  <si>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</si>
  <si>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</si>
  <si>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</si>
  <si>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</si>
  <si>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</si>
  <si>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</si>
  <si>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</si>
  <si>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</si>
  <si>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</si>
  <si>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</si>
  <si>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</si>
  <si>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</si>
  <si>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</si>
  <si>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</si>
  <si>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</si>
  <si>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</si>
  <si>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</si>
  <si>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</si>
  <si>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</si>
  <si>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</si>
  <si>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</si>
  <si>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</si>
  <si>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</si>
  <si>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</si>
  <si>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</si>
  <si>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</si>
  <si>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</si>
  <si>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</si>
  <si>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</si>
  <si>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</si>
  <si>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</si>
  <si>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</si>
  <si>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</si>
  <si>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</si>
  <si>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</si>
  <si>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</si>
  <si>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</si>
  <si>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</si>
  <si>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</si>
  <si>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</si>
  <si>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</si>
  <si>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</si>
  <si>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</si>
  <si>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</si>
  <si>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</si>
  <si>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</si>
  <si>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</si>
  <si>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</si>
  <si>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</si>
  <si>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</si>
  <si>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</si>
  <si>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</si>
  <si>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</si>
  <si>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</si>
  <si>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</si>
  <si>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</si>
  <si>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</si>
  <si>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</si>
  <si>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</si>
  <si>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</si>
  <si>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</si>
  <si>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</si>
  <si>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</si>
  <si>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</si>
  <si>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</si>
  <si>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</si>
  <si>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</si>
  <si>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</si>
  <si>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</si>
  <si>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</si>
  <si>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</si>
  <si>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</si>
  <si>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</si>
  <si>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</si>
  <si>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</si>
  <si>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</si>
  <si>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</si>
  <si>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</si>
  <si>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</si>
  <si>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</si>
  <si>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</si>
  <si>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</si>
  <si>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</si>
  <si>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</si>
  <si>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</si>
  <si>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</si>
  <si>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</si>
  <si>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</si>
  <si>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</si>
  <si>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</si>
  <si>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</si>
  <si>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</si>
  <si>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</si>
  <si>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</si>
  <si>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</si>
  <si>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</si>
  <si>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</si>
  <si>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</si>
  <si>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</si>
  <si>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</si>
  <si>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</si>
  <si>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</si>
  <si>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</si>
  <si>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</si>
  <si>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</si>
  <si>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</si>
  <si>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</si>
  <si>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</si>
  <si>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</si>
  <si>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</si>
  <si>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</si>
  <si>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</si>
  <si>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</si>
  <si>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</si>
  <si>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</si>
  <si>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</si>
  <si>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</si>
  <si>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</si>
  <si>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</si>
  <si>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</si>
  <si>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</si>
  <si>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</si>
  <si>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</si>
  <si>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</si>
  <si>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</si>
  <si>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</si>
  <si>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</si>
  <si>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</si>
  <si>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</si>
  <si>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</si>
  <si>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</si>
  <si>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</si>
  <si>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</si>
  <si>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</si>
  <si>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</si>
  <si>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</si>
  <si>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</si>
  <si>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</si>
  <si>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</si>
  <si>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</si>
  <si>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</si>
  <si>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</si>
  <si>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</si>
  <si>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</si>
  <si>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</si>
  <si>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</si>
  <si>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</si>
  <si>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</si>
  <si>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</si>
  <si>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</si>
  <si>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</si>
  <si>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</si>
  <si>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</si>
  <si>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</si>
  <si>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</si>
  <si>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</si>
  <si>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</si>
  <si>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</si>
  <si>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</si>
  <si>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</si>
  <si>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</si>
  <si>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</si>
  <si>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</si>
  <si>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</si>
  <si>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</si>
  <si>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</si>
  <si>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</si>
  <si>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</si>
  <si>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</si>
  <si>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</si>
  <si>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</si>
  <si>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</si>
  <si>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</si>
  <si>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</si>
  <si>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</si>
  <si>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</si>
  <si>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</si>
  <si>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</si>
  <si>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</si>
  <si>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</si>
  <si>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</si>
  <si>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</si>
  <si>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</si>
  <si>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</si>
  <si>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</si>
  <si>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</si>
  <si>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</si>
  <si>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</si>
  <si>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</si>
  <si>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</si>
  <si>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</si>
  <si>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</si>
  <si>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</si>
  <si>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</si>
  <si>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</si>
  <si>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</si>
  <si>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</si>
  <si>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</si>
  <si>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</si>
  <si>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</si>
  <si>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</si>
  <si>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</si>
  <si>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</si>
  <si>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</si>
  <si>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</si>
  <si>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</si>
  <si>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</si>
  <si>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</si>
  <si>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</si>
  <si>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</si>
  <si>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</si>
  <si>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</si>
  <si>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</si>
  <si>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</si>
  <si>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</si>
  <si>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</si>
  <si>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</si>
  <si>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</si>
  <si>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</si>
  <si>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</si>
  <si>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</si>
  <si>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</si>
  <si>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</si>
  <si>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</si>
  <si>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</si>
  <si>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</si>
  <si>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</si>
  <si>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</si>
  <si>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</si>
  <si>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</si>
  <si>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</si>
  <si>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</si>
  <si>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</si>
  <si>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</si>
  <si>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</si>
  <si>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</si>
  <si>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</si>
  <si>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</si>
  <si>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</si>
  <si>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</si>
  <si>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</si>
  <si>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</si>
  <si>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</si>
  <si>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</si>
  <si>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</si>
  <si>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</si>
  <si>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</si>
  <si>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</si>
  <si>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</si>
  <si>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</si>
  <si>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</si>
  <si>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</si>
  <si>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</si>
  <si>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</si>
  <si>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</si>
  <si>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</si>
  <si>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</si>
  <si>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</si>
  <si>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</si>
  <si>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</si>
  <si>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</si>
  <si>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</si>
  <si>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</si>
  <si>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</si>
  <si>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</si>
  <si>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</si>
  <si>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</si>
  <si>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</si>
  <si>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</si>
  <si>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</si>
  <si>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</si>
  <si>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</si>
  <si>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</si>
  <si>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</si>
  <si>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</si>
  <si>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</si>
  <si>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</si>
  <si>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</si>
  <si>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</si>
  <si>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</si>
  <si>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</si>
  <si>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</si>
  <si>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</si>
  <si>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</si>
  <si>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</si>
  <si>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</si>
  <si>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</si>
  <si>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</si>
  <si>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</si>
  <si>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</si>
  <si>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</si>
  <si>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</si>
  <si>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</si>
  <si>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</si>
  <si>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</si>
  <si>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</si>
  <si>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</si>
  <si>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</si>
  <si>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</si>
  <si>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</si>
  <si>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</si>
  <si>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</si>
  <si>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</si>
  <si>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</si>
  <si>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</si>
  <si>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</si>
  <si>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</si>
  <si>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</si>
  <si>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</si>
  <si>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</si>
  <si>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</si>
  <si>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</si>
  <si>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</si>
  <si>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</si>
  <si>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</si>
  <si>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</si>
  <si>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</si>
  <si>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</si>
  <si>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</si>
  <si>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</si>
  <si>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</si>
  <si>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</si>
  <si>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</si>
  <si>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</si>
  <si>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</si>
  <si>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</si>
  <si>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</si>
  <si>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</si>
  <si>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</si>
  <si>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</si>
  <si>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</si>
  <si>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</si>
  <si>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</si>
  <si>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</si>
  <si>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</si>
  <si>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</si>
  <si>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</si>
  <si>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</si>
  <si>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</si>
  <si>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</si>
  <si>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</si>
  <si>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</si>
  <si>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</si>
  <si>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</si>
  <si>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</si>
  <si>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</si>
  <si>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</si>
  <si>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</si>
  <si>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</si>
  <si>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</si>
  <si>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</si>
  <si>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</si>
  <si>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</si>
  <si>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</si>
  <si>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</si>
  <si>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</si>
  <si>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</si>
  <si>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</si>
  <si>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</si>
  <si>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</si>
  <si>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</si>
  <si>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</si>
  <si>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</si>
  <si>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</si>
  <si>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</si>
  <si>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</si>
  <si>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</si>
  <si>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</si>
  <si>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</si>
  <si>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</si>
  <si>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</si>
  <si>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</si>
  <si>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</si>
  <si>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</si>
  <si>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</si>
  <si>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</si>
  <si>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</si>
  <si>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</si>
  <si>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</si>
  <si>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</si>
  <si>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</si>
  <si>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</si>
  <si>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</si>
  <si>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</si>
  <si>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</si>
  <si>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</si>
  <si>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</si>
  <si>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</si>
  <si>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</si>
  <si>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</si>
  <si>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</si>
  <si>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</si>
  <si>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</si>
  <si>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</si>
  <si>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</si>
  <si>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</si>
  <si>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</si>
  <si>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</si>
  <si>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</si>
  <si>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</si>
  <si>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</si>
  <si>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</si>
  <si>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</si>
  <si>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</si>
  <si>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</si>
  <si>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</si>
  <si>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</si>
  <si>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</si>
  <si>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</si>
  <si>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</si>
  <si>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</si>
  <si>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</si>
  <si>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</si>
  <si>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</si>
  <si>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</si>
  <si>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</si>
  <si>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</si>
  <si>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</si>
  <si>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</si>
  <si>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</si>
  <si>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</si>
  <si>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</si>
  <si>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</si>
  <si>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</si>
  <si>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</si>
  <si>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</si>
  <si>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</si>
  <si>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</si>
  <si>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</si>
  <si>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</si>
  <si>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</si>
  <si>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</si>
  <si>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</si>
  <si>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</si>
  <si>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</si>
  <si>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</si>
  <si>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</si>
  <si>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</si>
  <si>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</si>
  <si>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</si>
  <si>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</si>
  <si>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</si>
  <si>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</si>
  <si>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</si>
  <si>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</si>
  <si>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</si>
  <si>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</si>
  <si>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</si>
  <si>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</si>
  <si>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</si>
  <si>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</si>
  <si>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</si>
  <si>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</si>
  <si>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</si>
  <si>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</si>
  <si>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</si>
  <si>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</si>
  <si>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</si>
  <si>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</si>
  <si>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</si>
  <si>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</si>
  <si>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</si>
  <si>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</si>
  <si>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</si>
  <si>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</si>
  <si>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</si>
  <si>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</si>
  <si>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</si>
  <si>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</si>
  <si>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</si>
  <si>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</si>
  <si>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</si>
  <si>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</si>
  <si>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</si>
  <si>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</si>
  <si>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</si>
  <si>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</si>
  <si>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</si>
  <si>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</si>
  <si>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</si>
  <si>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</si>
  <si>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</si>
  <si>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</si>
  <si>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</si>
  <si>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</si>
  <si>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</si>
  <si>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</si>
  <si>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</si>
  <si>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</si>
  <si>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</si>
  <si>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</si>
  <si>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</si>
  <si>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</si>
  <si>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</si>
  <si>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</si>
  <si>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</si>
  <si>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</si>
  <si>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</si>
  <si>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</si>
  <si>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</si>
  <si>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</si>
  <si>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</si>
  <si>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</si>
  <si>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</si>
  <si>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</si>
  <si>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</si>
  <si>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</si>
  <si>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</si>
  <si>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</si>
  <si>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</si>
  <si>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</si>
  <si>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</si>
  <si>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</si>
  <si>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</si>
  <si>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</si>
  <si>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</si>
  <si>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</si>
  <si>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</si>
  <si>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</si>
  <si>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</si>
  <si>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</si>
  <si>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</si>
  <si>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</si>
  <si>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</si>
  <si>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</si>
  <si>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</si>
  <si>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</si>
  <si>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</si>
  <si>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</si>
  <si>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</si>
  <si>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</si>
  <si>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</si>
  <si>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</si>
  <si>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</si>
  <si>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</si>
  <si>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</si>
  <si>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</si>
  <si>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</si>
  <si>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</si>
  <si>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</si>
  <si>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</si>
  <si>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</si>
  <si>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</si>
  <si>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</si>
  <si>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</si>
  <si>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</si>
  <si>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</si>
  <si>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</si>
  <si>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</si>
  <si>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</si>
  <si>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</si>
  <si>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</si>
  <si>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</si>
  <si>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</si>
  <si>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</si>
  <si>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</si>
  <si>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</si>
  <si>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</si>
  <si>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</si>
  <si>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</si>
  <si>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</si>
  <si>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</si>
  <si>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</si>
  <si>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</si>
  <si>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</si>
  <si>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</si>
  <si>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</si>
  <si>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</si>
  <si>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</si>
  <si>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</si>
  <si>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</si>
  <si>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</si>
  <si>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</si>
  <si>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</si>
  <si>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</si>
  <si>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</si>
  <si>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</si>
  <si>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</si>
  <si>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</si>
  <si>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</si>
  <si>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</si>
  <si>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</si>
  <si>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</si>
  <si>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</si>
  <si>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</si>
  <si>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</si>
  <si>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</si>
  <si>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</si>
  <si>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</si>
  <si>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</si>
  <si>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</si>
  <si>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</si>
  <si>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</si>
  <si>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</si>
  <si>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</si>
  <si>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</si>
  <si>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</si>
  <si>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</si>
  <si>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</si>
  <si>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</si>
  <si>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</si>
  <si>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</si>
  <si>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</si>
  <si>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</si>
  <si>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</si>
  <si>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</si>
  <si>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</si>
  <si>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</si>
  <si>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</si>
  <si>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</si>
  <si>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</si>
  <si>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</si>
  <si>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</si>
  <si>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</si>
  <si>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</si>
  <si>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</si>
  <si>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</si>
  <si>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</si>
  <si>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</si>
  <si>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</si>
  <si>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</si>
  <si>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</si>
  <si>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</si>
  <si>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</si>
  <si>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</si>
  <si>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</si>
  <si>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</si>
  <si>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</si>
  <si>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</si>
  <si>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</si>
  <si>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</si>
  <si>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</si>
  <si>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</si>
  <si>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</si>
  <si>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</si>
  <si>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</si>
  <si>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</si>
  <si>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</si>
  <si>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</si>
  <si>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</si>
  <si>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</si>
  <si>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</si>
  <si>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</si>
  <si>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</si>
  <si>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</si>
  <si>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</si>
  <si>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</si>
  <si>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</si>
  <si>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</si>
  <si>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</si>
  <si>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</si>
  <si>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</si>
  <si>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</si>
  <si>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</si>
  <si>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</si>
  <si>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</si>
  <si>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</si>
  <si>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</si>
  <si>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</si>
  <si>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</si>
  <si>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</si>
  <si>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</si>
  <si>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</si>
  <si>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</si>
  <si>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</si>
  <si>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</si>
  <si>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</si>
  <si>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</si>
  <si>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</si>
  <si>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</si>
  <si>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</si>
  <si>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</si>
  <si>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</si>
  <si>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</si>
  <si>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</si>
  <si>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</si>
  <si>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</si>
  <si>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</si>
  <si>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</si>
  <si>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</si>
  <si>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</si>
  <si>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</si>
  <si>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</si>
  <si>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</si>
  <si>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</si>
  <si>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</si>
  <si>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</si>
  <si>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</si>
  <si>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</si>
  <si>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</si>
  <si>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</si>
  <si>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</si>
  <si>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</si>
  <si>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</si>
  <si>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</si>
  <si>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</si>
  <si>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</si>
  <si>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</si>
  <si>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</si>
  <si>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</si>
  <si>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</si>
  <si>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</si>
  <si>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</si>
  <si>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</si>
  <si>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</si>
  <si>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</si>
  <si>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</si>
  <si>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</si>
  <si>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</si>
  <si>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</si>
  <si>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</si>
  <si>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</si>
  <si>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</si>
  <si>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</si>
  <si>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</si>
  <si>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</si>
  <si>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</si>
  <si>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</si>
  <si>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</si>
  <si>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</si>
  <si>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</si>
  <si>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</si>
  <si>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</si>
  <si>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</si>
  <si>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</si>
  <si>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</si>
  <si>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</si>
  <si>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</si>
  <si>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</si>
  <si>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</si>
  <si>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</si>
  <si>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</si>
  <si>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</si>
  <si>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</si>
  <si>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</si>
  <si>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</si>
  <si>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</si>
  <si>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</si>
  <si>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</si>
  <si>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</si>
  <si>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</si>
  <si>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</si>
  <si>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</si>
  <si>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</si>
  <si>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</si>
  <si>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</si>
  <si>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</si>
  <si>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</si>
  <si>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</si>
  <si>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</si>
  <si>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</si>
  <si>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</si>
  <si>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</si>
  <si>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</si>
  <si>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</si>
  <si>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</si>
  <si>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</si>
  <si>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</si>
  <si>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</si>
  <si>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</si>
  <si>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</si>
  <si>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</si>
  <si>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</si>
  <si>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</si>
  <si>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</si>
  <si>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</si>
  <si>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</si>
  <si>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</si>
  <si>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</si>
  <si>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</si>
  <si>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</si>
  <si>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</si>
  <si>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</si>
  <si>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</si>
  <si>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</si>
  <si>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</si>
  <si>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</si>
  <si>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</si>
  <si>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</si>
  <si>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</si>
  <si>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</si>
  <si>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</si>
  <si>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</si>
  <si>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</si>
  <si>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</si>
  <si>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</si>
  <si>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</si>
  <si>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</si>
  <si>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</si>
  <si>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</si>
  <si>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</si>
  <si>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</si>
  <si>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</si>
  <si>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</si>
  <si>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</si>
  <si>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</si>
  <si>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</si>
  <si>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</si>
  <si>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</si>
  <si>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</si>
  <si>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</si>
  <si>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</si>
  <si>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</si>
  <si>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</si>
  <si>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</si>
  <si>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</si>
  <si>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</si>
  <si>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</si>
  <si>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</si>
  <si>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</si>
  <si>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</si>
  <si>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</si>
  <si>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</si>
  <si>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</si>
  <si>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</si>
  <si>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</si>
  <si>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</si>
  <si>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</si>
  <si>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</si>
  <si>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</si>
  <si>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</si>
  <si>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</si>
  <si>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</si>
  <si>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</si>
  <si>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</si>
  <si>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</si>
  <si>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</si>
  <si>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</si>
  <si>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</si>
  <si>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</si>
  <si>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</si>
  <si>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</si>
  <si>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</si>
  <si>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</si>
  <si>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</si>
  <si>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</si>
  <si>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</si>
  <si>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</si>
  <si>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</si>
  <si>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</si>
  <si>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</si>
  <si>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</si>
  <si>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</si>
  <si>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</si>
  <si>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</si>
  <si>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</si>
  <si>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</si>
  <si>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</si>
  <si>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</si>
  <si>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</si>
  <si>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</si>
  <si>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</si>
  <si>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</si>
  <si>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</si>
  <si>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</si>
  <si>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</si>
  <si>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</si>
  <si>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</si>
  <si>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</si>
  <si>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</si>
  <si>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</si>
  <si>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</si>
  <si>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</si>
  <si>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</si>
  <si>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</si>
  <si>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</si>
  <si>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</si>
  <si>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</si>
  <si>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</si>
  <si>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</si>
  <si>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</si>
  <si>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</si>
  <si>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</si>
  <si>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</si>
  <si>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</si>
  <si>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</si>
  <si>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</si>
  <si>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</si>
  <si>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</si>
  <si>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</si>
  <si>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</si>
  <si>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</si>
  <si>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</si>
  <si>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</si>
  <si>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</si>
  <si>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</si>
  <si>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</si>
  <si>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</si>
  <si>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</si>
  <si>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</si>
  <si>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</si>
  <si>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</si>
  <si>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</si>
  <si>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</si>
  <si>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</si>
  <si>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</si>
  <si>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</si>
  <si>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</si>
  <si>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</si>
  <si>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</si>
  <si>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</si>
  <si>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</si>
  <si>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</si>
  <si>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</si>
  <si>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</si>
  <si>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</si>
  <si>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</si>
  <si>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</si>
  <si>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</si>
  <si>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</si>
  <si>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</si>
  <si>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</si>
  <si>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</si>
  <si>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</si>
  <si>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</si>
  <si>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</si>
  <si>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</si>
  <si>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</si>
  <si>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</si>
  <si>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</si>
  <si>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</si>
  <si>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</si>
  <si>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</si>
  <si>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</si>
  <si>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</si>
  <si>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</si>
  <si>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</si>
  <si>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</si>
  <si>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</si>
  <si>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</si>
  <si>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</si>
  <si>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</si>
  <si>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</si>
  <si>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</si>
  <si>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</si>
  <si>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</si>
  <si>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</si>
  <si>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</si>
  <si>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</si>
  <si>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</si>
  <si>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</si>
  <si>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</si>
  <si>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</si>
  <si>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</si>
  <si>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</si>
  <si>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</si>
  <si>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</si>
  <si>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</si>
  <si>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</si>
  <si>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</si>
  <si>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</si>
  <si>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</si>
  <si>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</si>
  <si>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</si>
  <si>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</si>
  <si>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</si>
  <si>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</si>
  <si>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</si>
  <si>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</si>
  <si>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</si>
  <si>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</si>
  <si>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</si>
  <si>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</si>
  <si>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</si>
  <si>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</si>
  <si>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</si>
  <si>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</si>
  <si>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</si>
  <si>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</si>
  <si>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</si>
  <si>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</si>
  <si>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</si>
  <si>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</si>
  <si>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</si>
  <si>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</si>
  <si>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</si>
  <si>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</si>
  <si>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</si>
  <si>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</si>
  <si>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</si>
  <si>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</si>
  <si>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</si>
  <si>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</si>
  <si>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</si>
  <si>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</si>
  <si>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</si>
  <si>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</si>
  <si>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</si>
  <si>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</si>
  <si>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</si>
  <si>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</si>
  <si>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</si>
  <si>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</si>
  <si>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</si>
  <si>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</si>
  <si>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</si>
  <si>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</si>
  <si>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</si>
  <si>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</si>
  <si>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</si>
  <si>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</si>
  <si>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</si>
  <si>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</si>
  <si>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</si>
  <si>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</si>
  <si>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</si>
  <si>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</si>
  <si>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</si>
  <si>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</si>
  <si>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</si>
  <si>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</si>
  <si>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</si>
  <si>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</si>
  <si>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</si>
  <si>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</si>
  <si>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</si>
  <si>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</si>
  <si>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</si>
  <si>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</si>
  <si>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</si>
  <si>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</si>
  <si>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</si>
  <si>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</si>
  <si>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</si>
  <si>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</si>
  <si>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</si>
  <si>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</si>
  <si>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</si>
  <si>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</si>
  <si>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</si>
  <si>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</si>
  <si>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</si>
  <si>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</si>
  <si>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</si>
  <si>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</si>
  <si>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</si>
  <si>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</si>
  <si>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</si>
  <si>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</si>
  <si>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</si>
  <si>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</si>
  <si>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</si>
  <si>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</si>
  <si>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</si>
  <si>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</si>
  <si>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</si>
  <si>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</si>
  <si>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</si>
  <si>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</si>
  <si>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</si>
  <si>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</si>
  <si>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</si>
  <si>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</si>
  <si>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</si>
  <si>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</si>
  <si>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</si>
  <si>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</si>
  <si>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</si>
  <si>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</si>
  <si>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</si>
  <si>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</si>
  <si>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</si>
  <si>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</si>
  <si>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</si>
  <si>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</si>
  <si>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</si>
  <si>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</si>
  <si>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</si>
  <si>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</si>
  <si>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</si>
  <si>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</si>
  <si>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</si>
  <si>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</si>
  <si>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</si>
  <si>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</si>
  <si>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</si>
  <si>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</si>
  <si>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</si>
  <si>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</si>
  <si>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</si>
  <si>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</si>
  <si>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</si>
  <si>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</si>
  <si>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</si>
  <si>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</si>
  <si>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</si>
  <si>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</si>
  <si>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</si>
  <si>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</si>
  <si>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</si>
  <si>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</si>
  <si>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</si>
  <si>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</si>
  <si>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</si>
  <si>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</si>
  <si>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</si>
  <si>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</si>
  <si>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</si>
  <si>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</si>
  <si>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</si>
  <si>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</si>
  <si>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</si>
  <si>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</si>
  <si>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</si>
  <si>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</si>
  <si>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</si>
  <si>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</si>
  <si>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</si>
  <si>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</si>
  <si>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</si>
  <si>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</si>
  <si>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</si>
  <si>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</si>
  <si>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</si>
  <si>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</si>
  <si>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</si>
  <si>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</si>
  <si>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</si>
  <si>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</si>
  <si>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</si>
  <si>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</si>
  <si>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</si>
  <si>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</si>
  <si>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</si>
  <si>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</si>
  <si>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</si>
  <si>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</si>
  <si>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</si>
  <si>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</si>
  <si>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</si>
  <si>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</si>
  <si>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</si>
  <si>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</si>
  <si>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</si>
  <si>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</si>
  <si>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</si>
  <si>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</si>
  <si>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</si>
  <si>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</si>
  <si>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</si>
  <si>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</si>
  <si>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</si>
  <si>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</si>
  <si>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</si>
  <si>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</si>
  <si>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</si>
  <si>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</si>
  <si>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</si>
  <si>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</si>
  <si>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</si>
  <si>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</si>
  <si>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</si>
  <si>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</si>
  <si>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</si>
  <si>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</si>
  <si>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</si>
  <si>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</si>
  <si>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</si>
  <si>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</si>
  <si>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</si>
  <si>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</si>
  <si>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</si>
  <si>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</si>
  <si>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</si>
  <si>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</si>
  <si>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</si>
  <si>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</si>
  <si>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</si>
  <si>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</si>
  <si>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</si>
  <si>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</si>
  <si>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</si>
  <si>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</si>
  <si>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</si>
  <si>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</si>
  <si>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</si>
  <si>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</si>
  <si>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</si>
  <si>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</si>
  <si>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</si>
  <si>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</si>
  <si>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</si>
  <si>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</si>
  <si>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</si>
  <si>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</si>
  <si>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</si>
  <si>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</si>
  <si>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</si>
  <si>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</si>
  <si>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</si>
  <si>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</si>
  <si>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</si>
  <si>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</si>
  <si>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</si>
  <si>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</si>
  <si>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</si>
  <si>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</si>
  <si>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</si>
  <si>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</si>
  <si>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</si>
  <si>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</si>
  <si>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</si>
  <si>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</si>
  <si>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</si>
  <si>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</si>
  <si>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</si>
  <si>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</si>
  <si>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</si>
  <si>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</si>
  <si>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</si>
  <si>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</si>
  <si>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</si>
  <si>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</si>
  <si>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</si>
  <si>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</si>
  <si>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</si>
  <si>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</si>
  <si>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</si>
  <si>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</si>
  <si>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</si>
  <si>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</si>
  <si>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</si>
  <si>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</si>
  <si>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</si>
  <si>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</si>
  <si>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</si>
  <si>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</si>
  <si>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</si>
  <si>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</si>
  <si>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</si>
  <si>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</si>
  <si>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</si>
  <si>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</si>
  <si>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</si>
  <si>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</si>
  <si>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</si>
  <si>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</si>
  <si>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</si>
  <si>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</si>
  <si>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</si>
  <si>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</si>
  <si>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</si>
  <si>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</si>
  <si>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</si>
  <si>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</si>
  <si>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</si>
  <si>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</si>
  <si>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</si>
  <si>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</si>
  <si>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</si>
  <si>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</si>
  <si>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</si>
  <si>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</si>
  <si>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</si>
  <si>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</si>
  <si>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</si>
  <si>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</si>
  <si>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</si>
  <si>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</si>
  <si>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</si>
  <si>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</si>
  <si>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</si>
  <si>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</si>
  <si>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</si>
  <si>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</si>
  <si>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</si>
  <si>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</si>
  <si>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</si>
  <si>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</si>
  <si>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</si>
  <si>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</si>
  <si>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</si>
  <si>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</si>
  <si>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</si>
  <si>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</si>
  <si>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</si>
  <si>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</si>
  <si>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</si>
  <si>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</si>
  <si>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</si>
  <si>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</si>
  <si>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</si>
  <si>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</si>
  <si>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</si>
  <si>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</si>
  <si>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</si>
  <si>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</si>
  <si>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</si>
  <si>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</si>
  <si>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</si>
  <si>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</si>
  <si>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</si>
  <si>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</si>
  <si>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</si>
  <si>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</si>
  <si>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</si>
  <si>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</si>
  <si>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</si>
  <si>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</si>
  <si>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</si>
  <si>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</si>
  <si>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</si>
  <si>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</si>
  <si>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</si>
  <si>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</si>
  <si>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</si>
  <si>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</si>
  <si>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</si>
  <si>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</si>
  <si>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</si>
  <si>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</si>
  <si>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</si>
  <si>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</si>
  <si>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</si>
  <si>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</si>
  <si>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</si>
  <si>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</si>
  <si>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</si>
  <si>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</si>
  <si>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</si>
  <si>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</si>
  <si>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</si>
  <si>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</si>
  <si>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</si>
  <si>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</si>
  <si>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</si>
  <si>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</si>
  <si>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</si>
  <si>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</si>
  <si>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</si>
  <si>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</si>
  <si>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</si>
  <si>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</si>
  <si>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</si>
  <si>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</si>
  <si>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</si>
  <si>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</si>
  <si>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</si>
  <si>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</si>
  <si>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</si>
  <si>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</si>
  <si>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</si>
  <si>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</si>
  <si>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</si>
  <si>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</si>
  <si>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</si>
  <si>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</si>
  <si>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</si>
  <si>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</si>
  <si>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</si>
  <si>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</si>
  <si>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</si>
  <si>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</si>
  <si>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</si>
  <si>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</si>
  <si>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</si>
  <si>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</si>
  <si>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</si>
  <si>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</si>
  <si>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</si>
  <si>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</si>
  <si>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</si>
  <si>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</si>
  <si>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</si>
  <si>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</si>
  <si>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</si>
  <si>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</si>
  <si>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</si>
  <si>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</si>
  <si>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</si>
  <si>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</si>
  <si>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</si>
  <si>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</si>
  <si>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</si>
  <si>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</si>
  <si>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</si>
  <si>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</si>
  <si>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</si>
  <si>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</si>
  <si>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</si>
  <si>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</si>
  <si>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</si>
  <si>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</si>
  <si>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</si>
  <si>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</si>
  <si>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</si>
  <si>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</si>
  <si>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</si>
  <si>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</si>
  <si>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</si>
  <si>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</si>
  <si>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</si>
  <si>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</si>
  <si>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</si>
  <si>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</si>
  <si>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</si>
  <si>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</si>
  <si>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</si>
  <si>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</si>
  <si>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</si>
  <si>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</si>
  <si>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</si>
  <si>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</si>
  <si>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</si>
  <si>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</si>
  <si>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</si>
  <si>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</si>
  <si>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</si>
  <si>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</si>
  <si>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</si>
  <si>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</si>
  <si>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</si>
  <si>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</si>
  <si>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</si>
  <si>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</si>
  <si>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</si>
  <si>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</si>
  <si>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</si>
  <si>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</si>
  <si>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</si>
  <si>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</si>
  <si>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</si>
  <si>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</si>
  <si>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</si>
  <si>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</si>
  <si>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</si>
  <si>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</si>
  <si>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</si>
  <si>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</si>
  <si>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</si>
  <si>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</si>
  <si>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</si>
  <si>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</si>
  <si>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</si>
  <si>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</si>
  <si>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</si>
  <si>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</si>
  <si>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</si>
  <si>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</si>
  <si>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</si>
  <si>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</si>
  <si>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</si>
  <si>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</si>
  <si>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</si>
  <si>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</si>
  <si>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</si>
  <si>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</si>
  <si>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</si>
  <si>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</si>
  <si>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</si>
  <si>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</si>
  <si>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</si>
  <si>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</si>
  <si>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</si>
  <si>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</si>
  <si>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</si>
  <si>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</si>
  <si>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</si>
  <si>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</si>
  <si>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</si>
  <si>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</si>
  <si>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</si>
  <si>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</si>
  <si>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</si>
  <si>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</si>
  <si>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</si>
  <si>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</si>
  <si>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</si>
  <si>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</si>
  <si>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</si>
  <si>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</si>
  <si>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</si>
  <si>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</si>
  <si>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</si>
  <si>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</si>
  <si>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</si>
  <si>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</si>
  <si>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</si>
  <si>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</si>
  <si>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</si>
  <si>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</si>
  <si>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</si>
  <si>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</si>
  <si>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</si>
  <si>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</si>
  <si>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</si>
  <si>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</si>
  <si>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</si>
  <si>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</si>
  <si>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</si>
  <si>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</si>
  <si>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</si>
  <si>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</si>
  <si>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</si>
  <si>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</si>
  <si>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</si>
  <si>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</si>
  <si>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</si>
  <si>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</si>
  <si>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</si>
  <si>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</si>
  <si>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</si>
  <si>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</si>
  <si>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</si>
  <si>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</si>
  <si>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</si>
  <si>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</si>
  <si>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</si>
  <si>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</si>
  <si>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</si>
  <si>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</si>
  <si>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</si>
  <si>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</si>
  <si>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</si>
  <si>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</si>
  <si>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</si>
  <si>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</si>
  <si>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</si>
  <si>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</si>
  <si>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</si>
  <si>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</si>
  <si>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</si>
  <si>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</si>
  <si>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</si>
  <si>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</si>
  <si>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</si>
  <si>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</si>
  <si>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</si>
  <si>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</si>
  <si>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</si>
  <si>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</si>
  <si>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</si>
  <si>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</si>
  <si>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</si>
  <si>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</si>
  <si>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</si>
  <si>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</si>
  <si>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</si>
  <si>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</si>
  <si>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</si>
  <si>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</si>
  <si>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</si>
  <si>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</si>
  <si>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</si>
  <si>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</si>
  <si>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</si>
  <si>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</si>
  <si>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</si>
  <si>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</si>
  <si>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</si>
  <si>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</si>
  <si>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</si>
  <si>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</si>
  <si>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</si>
  <si>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</si>
  <si>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</si>
  <si>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</si>
  <si>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</si>
  <si>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</si>
  <si>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</si>
  <si>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</si>
  <si>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</si>
  <si>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</si>
  <si>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</si>
  <si>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</si>
  <si>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</si>
  <si>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</si>
  <si>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</si>
  <si>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</si>
  <si>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</si>
  <si>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</si>
  <si>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</si>
  <si>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</si>
  <si>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</si>
  <si>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</si>
  <si>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</si>
  <si>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</si>
  <si>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</si>
  <si>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</si>
  <si>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</si>
  <si>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</si>
  <si>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</si>
  <si>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</si>
  <si>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</si>
  <si>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</si>
  <si>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</si>
  <si>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</si>
  <si>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</si>
  <si>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</si>
  <si>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</si>
  <si>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</si>
  <si>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</si>
  <si>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</si>
  <si>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</si>
  <si>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</si>
  <si>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</si>
  <si>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</si>
  <si>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</si>
  <si>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</si>
  <si>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</si>
  <si>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</si>
  <si>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</si>
  <si>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</si>
  <si>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</si>
  <si>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</si>
  <si>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</si>
  <si>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</si>
  <si>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</si>
  <si>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</si>
  <si>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</si>
  <si>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</si>
  <si>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</si>
  <si>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</si>
  <si>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</si>
  <si>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</si>
  <si>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</si>
  <si>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</si>
  <si>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</si>
  <si>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</si>
  <si>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</si>
  <si>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</si>
  <si>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</si>
  <si>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</si>
  <si>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</si>
  <si>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</si>
  <si>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</si>
  <si>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</si>
  <si>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</si>
  <si>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</si>
  <si>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</si>
  <si>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</si>
  <si>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</si>
  <si>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</si>
  <si>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</si>
  <si>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</si>
  <si>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</si>
  <si>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</si>
  <si>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</si>
  <si>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</si>
  <si>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</si>
  <si>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</si>
  <si>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</si>
  <si>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</si>
  <si>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</si>
  <si>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</si>
  <si>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</si>
  <si>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</si>
  <si>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</si>
  <si>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</si>
  <si>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</si>
  <si>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</si>
  <si>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</si>
  <si>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</si>
  <si>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</si>
  <si>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</si>
  <si>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</si>
  <si>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</si>
  <si>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</si>
  <si>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</si>
  <si>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</si>
  <si>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</si>
  <si>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</si>
  <si>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</si>
  <si>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</si>
  <si>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</si>
  <si>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</si>
  <si>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</si>
  <si>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</si>
  <si>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</si>
  <si>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</si>
  <si>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</si>
  <si>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</si>
  <si>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</si>
  <si>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</si>
  <si>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</si>
  <si>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</si>
  <si>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</si>
  <si>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</si>
  <si>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</si>
  <si>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</si>
  <si>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</si>
  <si>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</si>
  <si>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</si>
  <si>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</si>
  <si>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</si>
  <si>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</si>
  <si>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</si>
  <si>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</si>
  <si>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</si>
  <si>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</si>
  <si>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</si>
  <si>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</si>
  <si>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</si>
  <si>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</si>
  <si>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</si>
  <si>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</si>
  <si>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</si>
  <si>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</si>
  <si>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</si>
  <si>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</si>
  <si>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</si>
  <si>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</si>
  <si>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</si>
  <si>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</si>
  <si>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</si>
  <si>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</si>
  <si>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</si>
  <si>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</si>
  <si>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</si>
  <si>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</si>
  <si>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</si>
  <si>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</si>
  <si>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</si>
  <si>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</si>
  <si>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</si>
  <si>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</si>
  <si>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</si>
  <si>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</si>
  <si>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</si>
  <si>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</si>
  <si>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</si>
  <si>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</si>
  <si>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</si>
  <si>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</si>
  <si>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</si>
  <si>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</si>
  <si>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</si>
  <si>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</si>
  <si>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</si>
  <si>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</si>
  <si>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</si>
  <si>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</si>
  <si>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</si>
  <si>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</si>
  <si>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</si>
  <si>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</si>
  <si>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</si>
  <si>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</si>
  <si>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</si>
  <si>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</si>
  <si>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</si>
  <si>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</si>
  <si>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</si>
  <si>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</si>
  <si>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</si>
  <si>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</si>
  <si>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</si>
  <si>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</si>
  <si>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</si>
  <si>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</si>
  <si>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</si>
  <si>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</si>
  <si>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</si>
  <si>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</si>
  <si>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</si>
  <si>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</si>
  <si>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</si>
  <si>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</si>
  <si>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</si>
  <si>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</si>
  <si>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</si>
  <si>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</si>
  <si>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</si>
  <si>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</si>
  <si>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</si>
  <si>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</si>
  <si>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</si>
  <si>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</si>
  <si>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</si>
  <si>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</si>
  <si>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</si>
  <si>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</si>
  <si>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</si>
  <si>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</si>
  <si>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</si>
  <si>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</si>
  <si>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</si>
  <si>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</si>
  <si>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</si>
  <si>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</si>
  <si>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</si>
  <si>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</si>
  <si>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</si>
  <si>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</si>
  <si>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</si>
  <si>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</si>
  <si>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</si>
  <si>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</si>
  <si>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</si>
  <si>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</si>
  <si>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</si>
  <si>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</si>
  <si>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</si>
  <si>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</si>
  <si>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</si>
  <si>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</si>
  <si>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</si>
  <si>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</si>
  <si>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</si>
  <si>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</si>
  <si>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</si>
  <si>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</si>
  <si>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</si>
  <si>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</si>
  <si>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</si>
  <si>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</si>
  <si>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</si>
  <si>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</si>
  <si>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</si>
  <si>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</si>
  <si>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</si>
  <si>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</si>
  <si>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</si>
  <si>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</si>
  <si>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</si>
  <si>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</si>
  <si>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</si>
  <si>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</si>
  <si>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</si>
  <si>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</si>
  <si>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</si>
  <si>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</si>
  <si>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</si>
  <si>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</si>
  <si>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</si>
  <si>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</si>
  <si>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</si>
  <si>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</si>
  <si>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</si>
  <si>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</si>
  <si>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</si>
  <si>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</si>
  <si>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</si>
  <si>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</si>
  <si>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</si>
  <si>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</si>
  <si>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</si>
  <si>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</si>
  <si>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</si>
  <si>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</si>
  <si>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</si>
  <si>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</si>
  <si>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</si>
  <si>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</si>
  <si>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</si>
  <si>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</si>
  <si>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</si>
  <si>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</si>
  <si>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</si>
  <si>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</si>
  <si>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</si>
  <si>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</si>
  <si>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</si>
  <si>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</si>
  <si>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</si>
  <si>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</si>
  <si>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</si>
  <si>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</si>
  <si>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</si>
  <si>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</si>
  <si>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</si>
  <si>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</si>
  <si>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</si>
  <si>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</si>
  <si>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</si>
  <si>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</si>
  <si>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</si>
  <si>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</si>
  <si>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</si>
  <si>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</si>
  <si>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</si>
  <si>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</si>
  <si>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</si>
  <si>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</si>
  <si>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</si>
  <si>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</si>
  <si>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</si>
  <si>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</si>
  <si>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</si>
  <si>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</si>
  <si>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</si>
  <si>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</si>
  <si>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</si>
  <si>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</si>
  <si>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</si>
  <si>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</si>
  <si>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</si>
  <si>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</si>
  <si>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</si>
  <si>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</si>
  <si>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</si>
  <si>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</si>
  <si>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</si>
  <si>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</si>
  <si>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</si>
  <si>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</si>
  <si>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</si>
  <si>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</si>
  <si>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</si>
  <si>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</si>
  <si>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</si>
  <si>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</si>
  <si>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</si>
  <si>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</si>
  <si>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</si>
  <si>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</si>
  <si>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</si>
  <si>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</si>
  <si>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</si>
  <si>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</si>
  <si>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</si>
  <si>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</si>
  <si>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</si>
  <si>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</si>
  <si>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</si>
  <si>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</si>
  <si>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</si>
  <si>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</si>
  <si>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</si>
  <si>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</si>
  <si>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</si>
  <si>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</si>
  <si>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</si>
  <si>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</si>
  <si>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</si>
  <si>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</si>
  <si>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</si>
  <si>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</si>
  <si>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</si>
  <si>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</si>
  <si>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</si>
  <si>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</si>
  <si>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</si>
  <si>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</si>
  <si>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</si>
  <si>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</si>
  <si>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</si>
  <si>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</si>
  <si>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</si>
  <si>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</si>
  <si>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</si>
  <si>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</si>
  <si>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</si>
  <si>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</si>
  <si>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</si>
  <si>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</si>
  <si>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</si>
  <si>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</si>
  <si>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</si>
  <si>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</si>
  <si>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</si>
  <si>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</si>
  <si>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</si>
  <si>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</si>
  <si>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</si>
  <si>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</si>
  <si>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</si>
  <si>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</si>
  <si>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</si>
  <si>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</si>
  <si>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</si>
  <si>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</si>
  <si>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</si>
  <si>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</si>
  <si>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</si>
  <si>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</si>
  <si>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</si>
  <si>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</si>
  <si>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</si>
  <si>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</si>
  <si>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</si>
  <si>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</si>
  <si>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</si>
  <si>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</si>
  <si>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</si>
  <si>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</si>
  <si>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</si>
  <si>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</si>
  <si>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</si>
  <si>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</si>
  <si>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</si>
  <si>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</si>
  <si>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</si>
  <si>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</si>
  <si>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</si>
  <si>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</si>
  <si>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</si>
  <si>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</si>
  <si>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</si>
  <si>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</si>
  <si>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</si>
  <si>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</si>
  <si>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</si>
  <si>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</si>
  <si>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</si>
  <si>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</si>
  <si>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</si>
  <si>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</si>
  <si>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</si>
  <si>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</si>
  <si>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</si>
  <si>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</si>
  <si>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</si>
  <si>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</si>
  <si>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</si>
  <si>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</si>
  <si>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</si>
  <si>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</si>
  <si>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</si>
  <si>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</si>
  <si>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</si>
  <si>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</si>
  <si>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</si>
  <si>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</si>
  <si>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</si>
  <si>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</si>
  <si>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</si>
  <si>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</si>
  <si>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</si>
  <si>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</si>
  <si>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</si>
  <si>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</si>
  <si>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</si>
  <si>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</si>
  <si>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</si>
  <si>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</si>
  <si>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</si>
  <si>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</si>
  <si>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</si>
  <si>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</si>
  <si>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</si>
  <si>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</si>
  <si>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</si>
  <si>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</si>
  <si>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</si>
  <si>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</si>
  <si>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</si>
  <si>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</si>
  <si>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</si>
  <si>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</si>
  <si>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</si>
  <si>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</si>
  <si>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</si>
  <si>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</si>
  <si>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</si>
  <si>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</si>
  <si>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</si>
  <si>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</si>
  <si>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</si>
  <si>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</si>
  <si>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</si>
  <si>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</si>
  <si>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</si>
  <si>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</si>
  <si>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</si>
  <si>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</si>
  <si>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</si>
  <si>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</si>
  <si>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</si>
  <si>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</si>
  <si>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</si>
  <si>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</si>
  <si>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</si>
  <si>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</si>
  <si>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</si>
  <si>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</si>
  <si>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</si>
  <si>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</si>
  <si>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</si>
  <si>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</si>
  <si>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</si>
  <si>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</si>
  <si>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</si>
  <si>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</si>
  <si>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</si>
  <si>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</si>
  <si>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</si>
  <si>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</si>
  <si>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</si>
  <si>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</si>
  <si>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</si>
  <si>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</si>
  <si>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</si>
  <si>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</si>
  <si>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</si>
  <si>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</si>
  <si>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</si>
  <si>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</si>
  <si>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</si>
  <si>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</si>
  <si>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</si>
  <si>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</si>
  <si>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</si>
  <si>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</si>
  <si>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</si>
  <si>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</si>
  <si>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</si>
  <si>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</si>
  <si>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</si>
  <si>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</si>
  <si>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</si>
  <si>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</si>
  <si>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</si>
  <si>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</si>
  <si>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</si>
  <si>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</si>
  <si>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</si>
  <si>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</si>
  <si>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</si>
  <si>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</si>
  <si>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</si>
  <si>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</si>
  <si>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</si>
  <si>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</si>
  <si>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</si>
  <si>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</si>
  <si>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</si>
  <si>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</si>
  <si>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</si>
  <si>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</si>
  <si>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</si>
  <si>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</si>
  <si>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</si>
  <si>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</si>
  <si>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</si>
  <si>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</si>
  <si>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</si>
  <si>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</si>
  <si>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</si>
  <si>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</si>
  <si>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</si>
  <si>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</si>
  <si>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</si>
  <si>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</si>
  <si>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</si>
  <si>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</si>
  <si>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</si>
  <si>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</si>
  <si>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</si>
  <si>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</si>
  <si>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</si>
  <si>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</si>
  <si>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</si>
  <si>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</si>
  <si>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</si>
  <si>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</si>
  <si>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</si>
  <si>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</si>
  <si>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</si>
  <si>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</si>
  <si>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</si>
  <si>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</si>
  <si>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</si>
  <si>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</si>
  <si>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</si>
  <si>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</si>
  <si>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</si>
  <si>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</si>
  <si>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</si>
  <si>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</si>
  <si>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</si>
  <si>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</si>
  <si>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</si>
  <si>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</si>
  <si>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</si>
  <si>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</si>
  <si>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</si>
  <si>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</si>
  <si>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</si>
  <si>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</si>
  <si>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</si>
  <si>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</si>
  <si>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</si>
  <si>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</si>
  <si>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</si>
  <si>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</si>
  <si>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</si>
  <si>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</si>
  <si>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</si>
  <si>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</si>
  <si>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</si>
  <si>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</si>
  <si>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</si>
  <si>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</si>
  <si>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</si>
  <si>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</si>
  <si>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</si>
  <si>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</si>
  <si>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</si>
  <si>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</si>
  <si>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</si>
  <si>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</si>
  <si>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</si>
  <si>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</si>
  <si>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</si>
  <si>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</si>
  <si>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</si>
  <si>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</si>
  <si>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</si>
  <si>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</si>
  <si>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</si>
  <si>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</si>
  <si>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</si>
  <si>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</si>
  <si>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</si>
  <si>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</si>
  <si>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</si>
  <si>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</si>
  <si>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</si>
  <si>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</si>
  <si>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</si>
  <si>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</si>
  <si>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</si>
  <si>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</si>
  <si>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</si>
  <si>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</si>
  <si>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</si>
  <si>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</si>
  <si>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</si>
  <si>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</si>
  <si>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</si>
  <si>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</si>
  <si>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</si>
  <si>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</si>
  <si>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</si>
  <si>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</si>
  <si>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</si>
  <si>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</si>
  <si>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</si>
  <si>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</si>
  <si>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</si>
  <si>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</si>
  <si>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</si>
  <si>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</si>
  <si>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</si>
  <si>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</si>
  <si>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</si>
  <si>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</si>
  <si>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</si>
  <si>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</si>
  <si>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</si>
  <si>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</si>
  <si>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</si>
  <si>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</si>
  <si>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</si>
  <si>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</si>
  <si>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</si>
  <si>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</si>
  <si>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</si>
  <si>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</si>
  <si>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</si>
  <si>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</si>
  <si>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</si>
  <si>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</si>
  <si>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</si>
  <si>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</si>
  <si>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</si>
  <si>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</si>
  <si>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</si>
  <si>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</si>
  <si>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</si>
  <si>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</si>
  <si>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</si>
  <si>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</si>
  <si>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</si>
  <si>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</si>
  <si>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</si>
  <si>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</si>
  <si>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</si>
  <si>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</si>
  <si>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</si>
  <si>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</si>
  <si>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</si>
  <si>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</si>
  <si>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</si>
  <si>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</si>
  <si>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</si>
  <si>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</si>
  <si>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</si>
  <si>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</si>
  <si>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</si>
  <si>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</si>
  <si>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</si>
  <si>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</si>
  <si>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</si>
  <si>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</si>
  <si>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</si>
  <si>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</si>
  <si>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</si>
  <si>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</si>
  <si>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</si>
  <si>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</si>
  <si>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</si>
  <si>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</si>
  <si>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</si>
  <si>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</si>
  <si>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</si>
  <si>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</si>
  <si>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</si>
  <si>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</si>
  <si>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</si>
  <si>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</si>
  <si>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</si>
  <si>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</si>
  <si>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</si>
  <si>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</si>
  <si>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</si>
  <si>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</si>
  <si>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</si>
  <si>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</si>
  <si>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</si>
  <si>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</si>
  <si>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</si>
  <si>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</si>
  <si>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</si>
  <si>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</si>
  <si>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</si>
  <si>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</si>
  <si>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</si>
  <si>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</si>
  <si>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</si>
  <si>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</si>
  <si>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</si>
  <si>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</si>
  <si>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</si>
  <si>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</si>
  <si>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</si>
  <si>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</si>
  <si>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</si>
  <si>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</si>
  <si>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</si>
  <si>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</si>
  <si>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</si>
  <si>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</si>
  <si>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</si>
  <si>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</si>
  <si>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</si>
  <si>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</si>
  <si>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</si>
  <si>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</si>
  <si>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</si>
  <si>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</si>
  <si>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</si>
  <si>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</si>
  <si>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</si>
  <si>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</si>
  <si>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</si>
  <si>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</si>
  <si>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</si>
  <si>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</si>
  <si>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</si>
  <si>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</si>
  <si>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</si>
  <si>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</si>
  <si>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</si>
  <si>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</si>
  <si>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</si>
  <si>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</si>
  <si>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</si>
  <si>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</si>
  <si>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</si>
  <si>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</si>
  <si>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</si>
  <si>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</si>
  <si>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</si>
  <si>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</si>
  <si>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</si>
  <si>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</si>
  <si>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</si>
  <si>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</si>
  <si>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</si>
  <si>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</si>
  <si>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</si>
  <si>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</si>
  <si>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</si>
  <si>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</si>
  <si>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</si>
  <si>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</si>
  <si>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</si>
  <si>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</si>
  <si>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</si>
  <si>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</si>
  <si>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</si>
  <si>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</si>
  <si>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</si>
  <si>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</si>
  <si>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</si>
  <si>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</si>
  <si>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</si>
  <si>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</si>
  <si>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</si>
  <si>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</si>
  <si>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</si>
  <si>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</si>
  <si>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</si>
  <si>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</si>
  <si>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</si>
  <si>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</si>
  <si>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</si>
  <si>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</si>
  <si>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</si>
  <si>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</si>
  <si>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</si>
  <si>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</si>
  <si>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</si>
  <si>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</si>
  <si>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</si>
  <si>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</si>
  <si>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</si>
  <si>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</si>
  <si>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</si>
  <si>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</si>
  <si>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</si>
  <si>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</si>
  <si>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</si>
  <si>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</si>
  <si>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</si>
  <si>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</si>
  <si>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</si>
  <si>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</si>
  <si>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</si>
  <si>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</si>
  <si>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</si>
  <si>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</si>
  <si>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</si>
  <si>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</si>
  <si>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</si>
  <si>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</si>
  <si>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</si>
  <si>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</si>
  <si>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</si>
  <si>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</si>
  <si>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</si>
  <si>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</si>
  <si>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</si>
  <si>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</si>
  <si>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</si>
  <si>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</si>
  <si>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</si>
  <si>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</si>
  <si>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</si>
  <si>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</si>
  <si>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</si>
  <si>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</si>
  <si>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</si>
  <si>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</si>
  <si>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</si>
  <si>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</si>
  <si>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</si>
  <si>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</si>
  <si>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</si>
  <si>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</si>
  <si>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</si>
  <si>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</si>
  <si>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</si>
  <si>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</si>
  <si>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</si>
  <si>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</si>
  <si>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</si>
  <si>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</si>
  <si>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</si>
  <si>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</si>
  <si>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</si>
  <si>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</si>
  <si>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</si>
  <si>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</si>
  <si>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</si>
  <si>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</si>
  <si>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</si>
  <si>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</si>
  <si>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</si>
  <si>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</si>
  <si>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</si>
  <si>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</si>
  <si>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</si>
  <si>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</si>
  <si>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</si>
  <si>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</si>
  <si>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</si>
  <si>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</si>
  <si>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</si>
  <si>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</si>
  <si>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</si>
  <si>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</si>
  <si>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</si>
  <si>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</si>
  <si>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</si>
  <si>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</si>
  <si>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</si>
  <si>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</si>
  <si>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</si>
  <si>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</si>
  <si>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</si>
  <si>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</si>
  <si>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</si>
  <si>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</si>
  <si>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</si>
  <si>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</si>
  <si>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</si>
  <si>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</si>
  <si>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</si>
  <si>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</si>
  <si>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</si>
  <si>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</si>
  <si>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</si>
  <si>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</si>
  <si>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</si>
  <si>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</si>
  <si>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</si>
  <si>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</si>
  <si>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</si>
  <si>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</si>
  <si>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</si>
  <si>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</si>
  <si>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</si>
  <si>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</si>
  <si>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</si>
  <si>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</si>
  <si>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</si>
  <si>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</si>
  <si>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</si>
  <si>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</si>
  <si>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</si>
  <si>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</si>
  <si>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</si>
  <si>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</si>
  <si>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</si>
  <si>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</si>
  <si>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</si>
  <si>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</si>
  <si>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</si>
  <si>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</si>
  <si>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</si>
  <si>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</si>
  <si>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</si>
  <si>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</si>
  <si>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</si>
  <si>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</si>
  <si>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</si>
  <si>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</si>
  <si>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</si>
  <si>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</si>
  <si>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</si>
  <si>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</si>
  <si>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</si>
  <si>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</si>
  <si>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</si>
  <si>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</si>
  <si>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</si>
  <si>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</si>
  <si>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</si>
  <si>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</si>
  <si>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</si>
  <si>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</si>
  <si>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</si>
  <si>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</si>
  <si>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</si>
  <si>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</si>
  <si>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</si>
  <si>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</si>
  <si>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</si>
  <si>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</si>
  <si>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</si>
  <si>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</si>
  <si>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</si>
  <si>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</si>
  <si>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</si>
  <si>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</si>
  <si>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</si>
  <si>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</si>
  <si>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</si>
  <si>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</si>
  <si>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</si>
  <si>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</si>
  <si>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</si>
  <si>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</si>
  <si>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</si>
  <si>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</si>
  <si>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</si>
  <si>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</si>
  <si>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</si>
  <si>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</si>
  <si>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</si>
  <si>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</si>
  <si>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</si>
  <si>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</si>
  <si>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</si>
  <si>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</si>
  <si>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</si>
  <si>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</si>
  <si>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</si>
  <si>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</si>
  <si>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</si>
  <si>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</si>
  <si>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</si>
  <si>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</si>
  <si>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</si>
  <si>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</si>
  <si>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</si>
  <si>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</si>
  <si>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</si>
  <si>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</si>
  <si>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</si>
  <si>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</si>
  <si>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</si>
  <si>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</si>
  <si>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</si>
  <si>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</si>
  <si>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</si>
  <si>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</si>
  <si>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</si>
  <si>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</si>
  <si>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</si>
  <si>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</si>
  <si>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</si>
  <si>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</si>
  <si>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</si>
  <si>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</si>
  <si>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</si>
  <si>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</si>
  <si>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</si>
  <si>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</si>
  <si>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</si>
  <si>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</si>
  <si>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</si>
  <si>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</si>
  <si>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</si>
  <si>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</si>
  <si>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</si>
  <si>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</si>
  <si>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</si>
  <si>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</si>
  <si>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</si>
  <si>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</si>
  <si>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</si>
  <si>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</si>
  <si>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</si>
  <si>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</si>
  <si>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</si>
  <si>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</si>
  <si>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</si>
  <si>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</si>
  <si>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</si>
  <si>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</si>
  <si>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</si>
  <si>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</si>
  <si>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</si>
  <si>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</si>
  <si>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</si>
  <si>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</si>
  <si>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</si>
  <si>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</si>
  <si>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</si>
  <si>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</si>
  <si>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</si>
  <si>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</si>
  <si>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</si>
  <si>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</si>
  <si>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</si>
  <si>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</si>
  <si>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</si>
  <si>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</si>
  <si>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</si>
  <si>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</si>
  <si>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</si>
  <si>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</si>
  <si>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</si>
  <si>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</si>
  <si>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</si>
  <si>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</si>
  <si>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</si>
  <si>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</si>
  <si>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</si>
  <si>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</si>
  <si>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</si>
  <si>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</si>
  <si>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</si>
  <si>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</si>
  <si>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</si>
  <si>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</si>
  <si>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</si>
  <si>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</si>
  <si>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</si>
  <si>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</si>
  <si>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</si>
  <si>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</si>
  <si>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</si>
  <si>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</si>
  <si>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</si>
  <si>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</si>
  <si>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</si>
  <si>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</si>
  <si>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</si>
  <si>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</si>
  <si>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</si>
  <si>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</si>
  <si>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</si>
  <si>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</si>
  <si>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</si>
  <si>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</si>
  <si>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</si>
  <si>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</si>
  <si>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</si>
  <si>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</si>
  <si>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</si>
  <si>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</si>
  <si>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</si>
  <si>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</si>
  <si>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</si>
  <si>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</si>
  <si>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</si>
  <si>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</si>
  <si>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</si>
  <si>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</si>
  <si>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</si>
  <si>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</si>
  <si>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</si>
  <si>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</si>
  <si>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</si>
  <si>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</si>
  <si>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</si>
  <si>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</si>
  <si>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</si>
  <si>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</si>
  <si>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</si>
  <si>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</si>
  <si>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</si>
  <si>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</si>
  <si>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</si>
  <si>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</si>
  <si>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</si>
  <si>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</si>
  <si>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</si>
  <si>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</si>
  <si>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</si>
  <si>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</si>
  <si>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</si>
  <si>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</si>
  <si>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</si>
  <si>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</si>
  <si>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</si>
  <si>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</si>
  <si>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</si>
  <si>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</si>
  <si>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</si>
  <si>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</si>
  <si>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</si>
  <si>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</si>
  <si>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</si>
  <si>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</si>
  <si>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</si>
  <si>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</si>
  <si>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</si>
  <si>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</si>
  <si>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</si>
  <si>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</si>
  <si>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</si>
  <si>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</si>
  <si>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</si>
  <si>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</si>
  <si>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</si>
  <si>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</si>
  <si>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</si>
  <si>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</si>
  <si>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</si>
  <si>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</si>
  <si>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</si>
  <si>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</si>
  <si>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</si>
  <si>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</si>
  <si>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</si>
  <si>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</si>
  <si>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</si>
  <si>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</si>
  <si>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</si>
  <si>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</si>
  <si>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</si>
  <si>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</si>
  <si>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</si>
  <si>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</si>
  <si>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</si>
  <si>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</si>
  <si>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</si>
  <si>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</si>
  <si>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</si>
  <si>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</si>
  <si>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</si>
  <si>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</si>
  <si>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</si>
  <si>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</si>
  <si>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</si>
  <si>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</si>
  <si>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</si>
  <si>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</si>
  <si>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</si>
  <si>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</si>
  <si>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</si>
  <si>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</si>
  <si>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</si>
  <si>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</si>
  <si>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</si>
  <si>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</si>
  <si>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</si>
  <si>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</si>
  <si>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</si>
  <si>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</si>
  <si>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</si>
  <si>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</si>
  <si>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</si>
  <si>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</si>
  <si>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</si>
  <si>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</si>
  <si>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</si>
  <si>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</si>
  <si>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</si>
  <si>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</si>
  <si>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</si>
  <si>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</si>
  <si>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</si>
  <si>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</si>
  <si>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</si>
  <si>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</si>
  <si>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</si>
  <si>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</si>
  <si>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</si>
  <si>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</si>
  <si>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</si>
  <si>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</si>
  <si>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</si>
  <si>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</si>
  <si>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</si>
  <si>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</si>
  <si>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</si>
  <si>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</si>
  <si>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</si>
  <si>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</si>
  <si>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</si>
  <si>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</si>
  <si>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</si>
  <si>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</si>
  <si>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</si>
  <si>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</si>
  <si>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</si>
  <si>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</si>
  <si>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</si>
  <si>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</si>
  <si>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</si>
  <si>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</si>
  <si>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</si>
  <si>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</si>
  <si>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</si>
  <si>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</si>
  <si>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</si>
  <si>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</si>
  <si>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</si>
  <si>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</si>
  <si>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</si>
  <si>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</si>
  <si>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</si>
  <si>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</si>
  <si>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</si>
  <si>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</si>
  <si>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</si>
  <si>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</si>
  <si>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</si>
  <si>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</si>
  <si>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</si>
  <si>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</si>
  <si>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</si>
  <si>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</si>
  <si>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</si>
  <si>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</si>
  <si>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</si>
  <si>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</si>
  <si>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</si>
  <si>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</si>
  <si>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</si>
  <si>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</si>
  <si>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</si>
  <si>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</si>
  <si>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</si>
  <si>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</si>
  <si>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</si>
  <si>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</si>
  <si>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</si>
  <si>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</si>
  <si>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</si>
  <si>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</si>
  <si>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</si>
  <si>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</si>
  <si>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</si>
  <si>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</si>
  <si>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</si>
  <si>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</si>
  <si>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</si>
  <si>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</si>
  <si>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</si>
  <si>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</si>
  <si>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</si>
  <si>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</si>
  <si>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</si>
  <si>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</si>
  <si>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</si>
  <si>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</si>
  <si>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</si>
  <si>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</si>
  <si>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</si>
  <si>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</si>
  <si>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</si>
  <si>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</si>
  <si>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</si>
  <si>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</si>
  <si>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</si>
  <si>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</si>
  <si>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</si>
  <si>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</si>
  <si>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</si>
  <si>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</si>
  <si>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</si>
  <si>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</si>
  <si>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</si>
  <si>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</si>
  <si>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</si>
  <si>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</si>
  <si>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</si>
  <si>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</si>
  <si>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</si>
  <si>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</si>
  <si>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</si>
  <si>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</si>
  <si>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</si>
  <si>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</si>
  <si>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</si>
  <si>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</si>
  <si>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</si>
  <si>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</si>
  <si>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</si>
  <si>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</si>
  <si>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</si>
  <si>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</si>
  <si>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</si>
  <si>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</si>
  <si>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</si>
  <si>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</si>
  <si>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</si>
  <si>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</si>
  <si>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</si>
  <si>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</si>
  <si>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</si>
  <si>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</si>
  <si>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</si>
  <si>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</si>
  <si>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</si>
  <si>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</si>
  <si>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</si>
  <si>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</si>
  <si>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</si>
  <si>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</si>
  <si>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</si>
  <si>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</si>
  <si>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</si>
  <si>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</si>
  <si>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</si>
  <si>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</si>
  <si>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</si>
  <si>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</si>
  <si>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</si>
  <si>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</si>
  <si>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</si>
  <si>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</si>
  <si>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</si>
  <si>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</si>
  <si>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</si>
  <si>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</si>
  <si>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</si>
  <si>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</si>
  <si>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</si>
  <si>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</si>
  <si>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</si>
  <si>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</si>
  <si>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</si>
  <si>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</si>
  <si>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</si>
  <si>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</si>
  <si>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</si>
  <si>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</si>
  <si>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</si>
  <si>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</si>
  <si>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</si>
  <si>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</si>
  <si>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</si>
  <si>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</si>
  <si>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</si>
  <si>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</si>
  <si>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</si>
  <si>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</si>
  <si>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</si>
  <si>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</si>
  <si>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</si>
  <si>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</si>
  <si>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</si>
  <si>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</si>
  <si>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</si>
  <si>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</si>
  <si>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</si>
  <si>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</si>
  <si>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</si>
  <si>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</si>
  <si>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</si>
  <si>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</si>
  <si>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</si>
  <si>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</si>
  <si>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</si>
  <si>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</si>
  <si>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</si>
  <si>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</si>
  <si>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</si>
  <si>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</si>
  <si>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</si>
  <si>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</si>
  <si>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</si>
  <si>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</si>
  <si>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</si>
  <si>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</si>
  <si>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</si>
  <si>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</si>
  <si>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</si>
  <si>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</si>
  <si>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</si>
  <si>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</si>
  <si>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</si>
  <si>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</si>
  <si>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</si>
  <si>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</si>
  <si>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</si>
  <si>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</si>
  <si>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</si>
  <si>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</si>
  <si>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</si>
  <si>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</si>
  <si>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</si>
  <si>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</si>
  <si>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</si>
  <si>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</si>
  <si>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</si>
  <si>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</si>
  <si>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</si>
  <si>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</si>
  <si>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</si>
  <si>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</si>
  <si>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</si>
  <si>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</si>
  <si>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</si>
  <si>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</si>
  <si>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</si>
  <si>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</si>
  <si>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</si>
  <si>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</si>
  <si>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</si>
  <si>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</si>
  <si>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</si>
  <si>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</si>
  <si>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</si>
  <si>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</si>
  <si>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</si>
  <si>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</si>
  <si>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</si>
  <si>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</si>
  <si>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</si>
  <si>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</si>
  <si>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</si>
  <si>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</si>
  <si>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</si>
  <si>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</si>
  <si>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</si>
  <si>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</si>
  <si>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</si>
  <si>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</si>
  <si>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</si>
  <si>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</si>
  <si>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</si>
  <si>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</si>
  <si>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</si>
  <si>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</si>
  <si>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</si>
  <si>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</si>
  <si>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</si>
  <si>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</si>
  <si>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</si>
  <si>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</si>
  <si>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</si>
  <si>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</si>
  <si>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</si>
  <si>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</si>
  <si>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</si>
  <si>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</si>
  <si>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</si>
  <si>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</si>
  <si>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</si>
  <si>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</si>
  <si>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</si>
  <si>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</si>
  <si>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</si>
  <si>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</si>
  <si>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</si>
  <si>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</si>
  <si>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</si>
  <si>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</si>
  <si>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</si>
  <si>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</si>
  <si>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</si>
  <si>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</si>
  <si>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</si>
  <si>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</si>
  <si>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</si>
  <si>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</si>
  <si>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</si>
  <si>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</si>
  <si>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</si>
  <si>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</si>
  <si>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</si>
  <si>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</si>
  <si>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</si>
  <si>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</si>
  <si>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</si>
  <si>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</si>
  <si>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</si>
  <si>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</si>
  <si>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</si>
  <si>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</si>
  <si>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</si>
  <si>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</si>
  <si>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</si>
  <si>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</si>
  <si>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</si>
  <si>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</si>
  <si>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</si>
  <si>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</si>
  <si>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</si>
  <si>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</si>
  <si>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</si>
  <si>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</si>
  <si>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</si>
  <si>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</si>
  <si>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</si>
  <si>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</si>
  <si>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</si>
  <si>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</si>
  <si>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</si>
  <si>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</si>
  <si>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</si>
  <si>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</si>
  <si>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</si>
  <si>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</si>
  <si>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</si>
  <si>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</si>
  <si>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</si>
  <si>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</si>
  <si>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</si>
  <si>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</si>
  <si>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</si>
  <si>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</si>
  <si>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</si>
  <si>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</si>
  <si>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</si>
  <si>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</si>
  <si>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</si>
  <si>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</si>
  <si>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</si>
  <si>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</si>
  <si>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</si>
  <si>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</si>
  <si>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</si>
  <si>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</si>
  <si>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</si>
  <si>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</si>
  <si>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</si>
  <si>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</si>
  <si>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</si>
  <si>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</si>
  <si>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</si>
  <si>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</si>
  <si>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</si>
  <si>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</si>
  <si>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</si>
  <si>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</si>
  <si>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</si>
  <si>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</si>
  <si>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</si>
  <si>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</si>
  <si>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</si>
  <si>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</si>
  <si>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</si>
  <si>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</si>
  <si>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</si>
  <si>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</si>
  <si>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</si>
  <si>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</si>
  <si>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</si>
  <si>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</si>
  <si>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</si>
  <si>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</si>
  <si>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</si>
  <si>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</si>
  <si>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</si>
  <si>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</si>
  <si>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</si>
  <si>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</si>
  <si>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</si>
  <si>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</si>
  <si>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</si>
  <si>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</si>
  <si>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</si>
  <si>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</si>
  <si>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</si>
  <si>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</si>
  <si>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</si>
  <si>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</si>
  <si>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</si>
  <si>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</si>
  <si>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</si>
  <si>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</si>
  <si>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</si>
  <si>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</si>
  <si>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</si>
  <si>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</si>
  <si>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</si>
  <si>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</si>
  <si>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</si>
  <si>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</si>
  <si>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</si>
  <si>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</si>
  <si>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</si>
  <si>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</si>
  <si>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</si>
  <si>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</si>
  <si>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</si>
  <si>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</si>
  <si>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</si>
  <si>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</si>
  <si>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</si>
  <si>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</si>
  <si>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</si>
  <si>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</si>
  <si>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</si>
  <si>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</si>
  <si>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</si>
  <si>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</si>
  <si>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</si>
  <si>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</si>
  <si>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</si>
  <si>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</si>
  <si>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</si>
  <si>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</si>
  <si>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</si>
  <si>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</si>
  <si>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</si>
  <si>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</si>
  <si>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</si>
  <si>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</si>
  <si>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</si>
  <si>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</si>
  <si>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</si>
  <si>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</si>
  <si>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</si>
  <si>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</si>
  <si>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</si>
  <si>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</si>
  <si>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</si>
  <si>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</si>
  <si>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</si>
  <si>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</si>
  <si>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</si>
  <si>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</si>
  <si>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</si>
  <si>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</si>
  <si>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</si>
  <si>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</si>
  <si>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</si>
  <si>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</si>
  <si>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</si>
  <si>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</si>
  <si>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</si>
  <si>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</si>
  <si>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</si>
  <si>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</si>
  <si>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</si>
  <si>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</si>
  <si>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</si>
  <si>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</si>
  <si>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</si>
  <si>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</si>
  <si>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</si>
  <si>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</si>
  <si>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</si>
  <si>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</si>
  <si>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</si>
  <si>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</si>
  <si>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</si>
  <si>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</si>
  <si>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</si>
  <si>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</si>
  <si>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</si>
  <si>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</si>
  <si>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</si>
  <si>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</si>
  <si>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</si>
  <si>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</si>
  <si>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</si>
  <si>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</si>
  <si>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</si>
  <si>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</si>
  <si>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</si>
  <si>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</si>
  <si>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</si>
  <si>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</si>
  <si>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</si>
  <si>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</si>
  <si>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</si>
  <si>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</si>
  <si>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</si>
  <si>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</si>
  <si>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</si>
  <si>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</si>
  <si>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</si>
  <si>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</si>
  <si>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</si>
  <si>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</si>
  <si>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</si>
  <si>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</si>
  <si>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</si>
  <si>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</si>
  <si>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</si>
  <si>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</si>
  <si>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</si>
  <si>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</si>
  <si>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</si>
  <si>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</si>
  <si>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</si>
  <si>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</si>
  <si>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</si>
  <si>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</si>
  <si>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</si>
  <si>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</si>
  <si>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</si>
  <si>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</si>
  <si>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</si>
  <si>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</si>
  <si>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</si>
  <si>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</si>
  <si>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</si>
  <si>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</si>
  <si>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</si>
  <si>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</si>
  <si>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</si>
  <si>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</si>
  <si>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</si>
  <si>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</si>
  <si>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</si>
  <si>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</si>
  <si>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</si>
  <si>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</si>
  <si>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</si>
  <si>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</si>
  <si>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</si>
  <si>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</si>
  <si>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</si>
  <si>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</si>
  <si>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</si>
  <si>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</si>
  <si>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</si>
  <si>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</si>
  <si>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</si>
  <si>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</si>
  <si>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</si>
  <si>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</si>
  <si>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</si>
  <si>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</si>
  <si>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</si>
  <si>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</si>
  <si>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</si>
  <si>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</si>
  <si>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</si>
  <si>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</si>
  <si>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</si>
  <si>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</si>
  <si>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</si>
  <si>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</si>
  <si>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</si>
  <si>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</si>
  <si>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</si>
  <si>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</si>
  <si>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</si>
  <si>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</si>
  <si>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</si>
  <si>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</si>
  <si>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</si>
  <si>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</si>
  <si>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</si>
  <si>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</si>
  <si>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</si>
  <si>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</si>
  <si>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</si>
  <si>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</si>
  <si>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</si>
  <si>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</si>
  <si>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</si>
  <si>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</si>
  <si>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</si>
  <si>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</si>
  <si>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</si>
  <si>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</si>
  <si>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</si>
  <si>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</si>
  <si>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</si>
  <si>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</si>
  <si>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</si>
  <si>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</si>
  <si>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</si>
  <si>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</si>
  <si>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</si>
  <si>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</si>
  <si>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</si>
  <si>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</si>
  <si>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</si>
  <si>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</si>
  <si>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</si>
  <si>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</si>
  <si>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</si>
  <si>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</si>
  <si>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</si>
  <si>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</si>
  <si>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</si>
  <si>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</si>
  <si>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</si>
  <si>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</si>
  <si>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</si>
  <si>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</si>
  <si>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</si>
  <si>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</si>
  <si>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</si>
  <si>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</si>
  <si>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</si>
  <si>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</si>
  <si>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</si>
  <si>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</si>
  <si>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</si>
  <si>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</si>
  <si>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</si>
  <si>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</si>
  <si>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</si>
  <si>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</si>
  <si>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</si>
  <si>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</si>
  <si>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</si>
  <si>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</si>
  <si>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</si>
  <si>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</si>
  <si>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</si>
  <si>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</si>
  <si>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</si>
  <si>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</si>
  <si>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</si>
  <si>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</si>
  <si>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</si>
  <si>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</si>
  <si>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</si>
  <si>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</si>
  <si>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</si>
  <si>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</si>
  <si>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</si>
  <si>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</si>
  <si>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</si>
  <si>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</si>
  <si>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</si>
  <si>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</si>
  <si>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</si>
  <si>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</si>
  <si>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</si>
  <si>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</si>
  <si>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</si>
  <si>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</si>
  <si>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</si>
  <si>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</si>
  <si>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</si>
  <si>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</si>
  <si>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</si>
  <si>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</si>
  <si>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</si>
  <si>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</si>
  <si>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</si>
  <si>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</si>
  <si>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</si>
  <si>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</si>
  <si>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</si>
  <si>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</si>
  <si>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</si>
  <si>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</si>
  <si>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</si>
  <si>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</si>
  <si>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</si>
  <si>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</si>
  <si>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</si>
  <si>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</si>
  <si>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</si>
  <si>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</si>
  <si>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</si>
  <si>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</si>
  <si>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</si>
  <si>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</si>
  <si>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</si>
  <si>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</si>
  <si>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</si>
  <si>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</si>
  <si>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</si>
  <si>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</si>
  <si>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</si>
  <si>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</si>
  <si>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</si>
  <si>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</si>
  <si>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</si>
  <si>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</si>
  <si>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</si>
  <si>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</si>
  <si>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</si>
  <si>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</si>
  <si>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</si>
  <si>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</si>
  <si>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</si>
  <si>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</si>
  <si>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</si>
  <si>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</si>
  <si>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</si>
  <si>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</si>
  <si>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</si>
  <si>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</si>
  <si>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</si>
  <si>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</si>
  <si>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</si>
  <si>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</si>
  <si>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</si>
  <si>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</si>
  <si>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</si>
  <si>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</si>
  <si>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</si>
  <si>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</si>
  <si>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</si>
  <si>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</si>
  <si>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</si>
  <si>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</si>
  <si>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</si>
  <si>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</si>
  <si>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</si>
  <si>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</si>
  <si>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</si>
  <si>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</si>
  <si>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</si>
  <si>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</si>
  <si>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</si>
  <si>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</si>
  <si>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</si>
  <si>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</si>
  <si>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</si>
  <si>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</si>
  <si>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</si>
  <si>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</si>
  <si>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</si>
  <si>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</si>
  <si>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</si>
  <si>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</si>
  <si>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</si>
  <si>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</si>
  <si>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</si>
  <si>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</si>
  <si>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</si>
  <si>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</si>
  <si>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</si>
  <si>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</si>
  <si>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</si>
  <si>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</si>
  <si>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</si>
  <si>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</si>
  <si>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</si>
  <si>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</si>
  <si>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</si>
  <si>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</si>
  <si>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</si>
  <si>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</si>
  <si>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</si>
  <si>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</si>
  <si>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</si>
  <si>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</si>
  <si>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</si>
  <si>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</si>
  <si>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</si>
  <si>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</si>
  <si>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</si>
  <si>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</si>
  <si>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</si>
  <si>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</si>
  <si>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</si>
  <si>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</si>
  <si>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</si>
  <si>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</si>
  <si>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</si>
  <si>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</si>
  <si>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</si>
  <si>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</si>
  <si>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</si>
  <si>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</si>
  <si>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</si>
  <si>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</si>
  <si>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</si>
  <si>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</si>
  <si>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</si>
  <si>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</si>
  <si>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</si>
  <si>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</si>
  <si>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</si>
  <si>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</si>
  <si>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</si>
  <si>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</si>
  <si>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</si>
  <si>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</si>
  <si>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</si>
  <si>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</si>
  <si>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</si>
  <si>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</si>
  <si>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</si>
  <si>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</si>
  <si>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</si>
  <si>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</si>
  <si>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</si>
  <si>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</si>
  <si>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</si>
  <si>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</si>
  <si>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</si>
  <si>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</si>
  <si>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</si>
  <si>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</si>
  <si>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</si>
  <si>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</si>
  <si>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</si>
  <si>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</si>
  <si>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</si>
  <si>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</si>
  <si>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</si>
  <si>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</si>
  <si>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</si>
  <si>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</si>
  <si>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</si>
  <si>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</si>
  <si>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</si>
  <si>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</si>
  <si>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</si>
  <si>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</si>
  <si>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</si>
  <si>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</si>
  <si>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</si>
  <si>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</si>
  <si>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</si>
  <si>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</si>
  <si>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</si>
  <si>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</si>
  <si>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</si>
  <si>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</si>
  <si>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</si>
  <si>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</si>
  <si>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</si>
  <si>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</si>
  <si>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</si>
  <si>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</si>
  <si>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</si>
  <si>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</si>
  <si>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</si>
  <si>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</si>
  <si>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</si>
  <si>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</si>
  <si>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</si>
  <si>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</si>
  <si>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</si>
  <si>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</si>
  <si>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</si>
  <si>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</si>
  <si>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</si>
  <si>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</si>
  <si>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</si>
  <si>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</si>
  <si>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</si>
  <si>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</si>
  <si>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</si>
  <si>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</si>
  <si>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</si>
  <si>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</si>
  <si>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</si>
  <si>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</si>
  <si>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</si>
  <si>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</si>
  <si>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</si>
  <si>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</si>
  <si>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</si>
  <si>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</si>
  <si>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</si>
  <si>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</si>
  <si>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</si>
  <si>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</si>
  <si>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</si>
  <si>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</si>
  <si>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</si>
  <si>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</si>
  <si>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</si>
  <si>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</si>
  <si>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</si>
  <si>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</si>
  <si>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</si>
  <si>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</si>
  <si>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</si>
  <si>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</si>
  <si>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</si>
  <si>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</si>
  <si>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</si>
  <si>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</si>
  <si>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</si>
  <si>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</si>
  <si>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</si>
  <si>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</si>
  <si>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</si>
  <si>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</si>
  <si>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</si>
  <si>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</si>
  <si>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</si>
  <si>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</si>
  <si>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</si>
  <si>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</si>
  <si>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</si>
  <si>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</si>
  <si>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</si>
  <si>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</si>
  <si>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</si>
  <si>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</si>
  <si>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</si>
  <si>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</si>
  <si>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</si>
  <si>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</si>
  <si>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</si>
  <si>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</si>
  <si>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</si>
  <si>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</si>
  <si>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</si>
  <si>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</si>
  <si>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</si>
  <si>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</si>
  <si>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</si>
  <si>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</si>
  <si>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</si>
  <si>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</si>
  <si>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</si>
  <si>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</si>
  <si>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</si>
  <si>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</si>
  <si>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</si>
  <si>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</si>
  <si>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</si>
  <si>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</si>
  <si>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</si>
  <si>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</si>
  <si>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</si>
  <si>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</si>
  <si>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</si>
  <si>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</si>
  <si>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</si>
  <si>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</si>
  <si>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</si>
  <si>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</si>
  <si>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</si>
  <si>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</si>
  <si>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</si>
  <si>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</si>
  <si>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</si>
  <si>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</si>
  <si>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</si>
  <si>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</si>
  <si>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</si>
  <si>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</si>
  <si>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</si>
  <si>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</si>
  <si>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</si>
  <si>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</si>
  <si>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</si>
  <si>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</si>
  <si>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</si>
  <si>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</si>
  <si>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</si>
  <si>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</si>
  <si>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</si>
  <si>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</si>
  <si>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</si>
  <si>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</si>
  <si>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</si>
  <si>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</si>
  <si>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</si>
  <si>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</si>
  <si>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</si>
  <si>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</si>
  <si>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</si>
  <si>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</si>
  <si>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</si>
  <si>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</si>
  <si>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</si>
  <si>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</si>
  <si>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</si>
  <si>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</si>
  <si>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</si>
  <si>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</si>
  <si>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</si>
  <si>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</si>
  <si>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</si>
  <si>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</si>
  <si>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</si>
  <si>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</si>
  <si>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</si>
  <si>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</si>
  <si>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</si>
  <si>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</si>
  <si>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</si>
  <si>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</si>
  <si>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</si>
  <si>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</si>
  <si>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</si>
  <si>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</si>
  <si>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</si>
  <si>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</si>
  <si>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</si>
  <si>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</si>
  <si>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</si>
  <si>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</si>
  <si>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</si>
  <si>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</si>
  <si>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</si>
  <si>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</si>
  <si>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</si>
  <si>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</si>
  <si>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</si>
  <si>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</si>
  <si>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</si>
  <si>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</si>
  <si>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</si>
  <si>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</si>
  <si>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</si>
  <si>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</si>
  <si>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</si>
  <si>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</si>
  <si>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</si>
  <si>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</si>
  <si>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</si>
  <si>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</si>
  <si>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</si>
  <si>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</si>
  <si>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</si>
  <si>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</si>
  <si>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</si>
  <si>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</si>
  <si>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</si>
  <si>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</si>
  <si>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</si>
  <si>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</si>
  <si>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</si>
  <si>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</si>
  <si>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</si>
  <si>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</si>
  <si>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</si>
  <si>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</si>
  <si>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</si>
  <si>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</si>
  <si>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</si>
  <si>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</si>
  <si>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</si>
  <si>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</si>
  <si>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</si>
  <si>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</si>
  <si>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</si>
  <si>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</si>
  <si>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</si>
  <si>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</si>
  <si>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</si>
  <si>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</si>
  <si>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</si>
  <si>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</si>
  <si>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</si>
  <si>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</si>
  <si>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</si>
  <si>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</si>
  <si>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</si>
  <si>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</si>
  <si>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</si>
  <si>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</si>
  <si>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</si>
  <si>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</si>
  <si>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</si>
  <si>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</si>
  <si>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</si>
  <si>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</si>
  <si>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</si>
  <si>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</si>
  <si>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</si>
  <si>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</si>
  <si>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</si>
  <si>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</si>
  <si>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</si>
  <si>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</si>
  <si>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</si>
  <si>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</si>
  <si>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</si>
  <si>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</si>
  <si>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</si>
  <si>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</si>
  <si>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</si>
  <si>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</si>
  <si>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</si>
  <si>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</si>
  <si>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</si>
  <si>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</si>
  <si>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</si>
  <si>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</si>
  <si>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</si>
  <si>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</si>
  <si>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</si>
  <si>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</si>
  <si>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</si>
  <si>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</si>
  <si>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</si>
  <si>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</si>
  <si>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</si>
  <si>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</si>
  <si>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</si>
  <si>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</si>
  <si>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</si>
  <si>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</si>
  <si>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</si>
  <si>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</si>
  <si>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</si>
  <si>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</si>
  <si>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</si>
  <si>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</si>
  <si>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</si>
  <si>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</si>
  <si>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</si>
  <si>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</si>
  <si>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</si>
  <si>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</si>
  <si>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</si>
  <si>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</si>
  <si>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</si>
  <si>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</si>
  <si>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</si>
  <si>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</si>
  <si>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</si>
  <si>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</si>
  <si>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</si>
  <si>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</si>
  <si>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</si>
  <si>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</si>
  <si>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</si>
  <si>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</si>
  <si>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</si>
  <si>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</si>
  <si>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</si>
  <si>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</si>
  <si>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</si>
  <si>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</si>
  <si>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</si>
  <si>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</si>
  <si>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</si>
  <si>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</si>
  <si>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</si>
  <si>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</si>
  <si>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</si>
  <si>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</si>
  <si>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</si>
  <si>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</si>
  <si>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</si>
  <si>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</si>
  <si>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</si>
  <si>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</si>
  <si>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</si>
  <si>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</si>
  <si>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</si>
  <si>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</si>
  <si>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</si>
  <si>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</si>
  <si>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</si>
  <si>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</si>
  <si>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</si>
  <si>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</si>
  <si>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</si>
  <si>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</si>
  <si>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</si>
  <si>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</si>
  <si>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</si>
  <si>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</si>
  <si>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</si>
  <si>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</si>
  <si>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</si>
  <si>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</si>
  <si>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</si>
  <si>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</si>
  <si>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</si>
  <si>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</si>
  <si>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</si>
  <si>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</si>
  <si>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</si>
  <si>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</si>
  <si>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</si>
  <si>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</si>
  <si>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</si>
  <si>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</si>
  <si>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</si>
  <si>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</si>
  <si>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</si>
  <si>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</si>
  <si>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</si>
  <si>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</si>
  <si>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</si>
  <si>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</si>
  <si>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</si>
  <si>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</si>
  <si>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</si>
  <si>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</si>
  <si>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</si>
  <si>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</si>
  <si>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</si>
  <si>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</si>
  <si>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</si>
  <si>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</si>
  <si>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</si>
  <si>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</si>
  <si>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</si>
  <si>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</si>
  <si>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</si>
  <si>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</si>
  <si>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</si>
  <si>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</si>
  <si>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</si>
  <si>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</si>
  <si>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</si>
  <si>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</si>
  <si>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</si>
  <si>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</si>
  <si>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</si>
  <si>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</si>
  <si>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</si>
  <si>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</si>
  <si>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</si>
  <si>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</si>
  <si>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</si>
  <si>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</si>
  <si>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</si>
  <si>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</si>
  <si>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</si>
  <si>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</si>
  <si>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</si>
  <si>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</si>
  <si>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</si>
  <si>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</si>
  <si>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</si>
  <si>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</si>
  <si>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</si>
  <si>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</si>
  <si>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</si>
  <si>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</si>
  <si>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</si>
  <si>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</si>
  <si>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</si>
  <si>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</si>
  <si>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</si>
  <si>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</si>
  <si>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</si>
  <si>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</si>
  <si>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</si>
  <si>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</si>
  <si>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</si>
  <si>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</si>
  <si>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</si>
  <si>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</si>
  <si>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</si>
  <si>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</si>
  <si>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</si>
  <si>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</si>
  <si>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</si>
  <si>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</si>
  <si>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</si>
  <si>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</si>
  <si>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</si>
  <si>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</si>
  <si>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</si>
  <si>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</si>
  <si>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</si>
  <si>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</si>
  <si>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</si>
  <si>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</si>
  <si>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</si>
  <si>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</si>
  <si>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</si>
  <si>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</si>
  <si>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</si>
  <si>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</si>
  <si>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</si>
  <si>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</si>
  <si>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</si>
  <si>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</si>
  <si>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</si>
  <si>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</si>
  <si>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</si>
  <si>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</si>
  <si>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</si>
  <si>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</si>
  <si>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</si>
  <si>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</si>
  <si>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</si>
  <si>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</si>
  <si>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</si>
  <si>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</si>
  <si>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</si>
  <si>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</si>
  <si>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</si>
  <si>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</si>
  <si>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</si>
  <si>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</si>
  <si>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</si>
  <si>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</si>
  <si>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</si>
  <si>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</si>
  <si>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</si>
  <si>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</si>
  <si>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</si>
  <si>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</si>
  <si>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</si>
  <si>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</si>
  <si>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</si>
  <si>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</si>
  <si>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</si>
  <si>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</si>
  <si>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</si>
  <si>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</si>
  <si>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</si>
  <si>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</si>
  <si>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</si>
  <si>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</si>
  <si>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</si>
  <si>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</si>
  <si>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</si>
  <si>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</si>
  <si>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</si>
  <si>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</si>
  <si>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</si>
  <si>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</si>
  <si>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</si>
  <si>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</si>
  <si>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</si>
  <si>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</si>
  <si>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</si>
  <si>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</si>
  <si>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</si>
  <si>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</si>
  <si>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</si>
  <si>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</si>
  <si>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</si>
  <si>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</si>
  <si>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</si>
  <si>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</si>
  <si>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</si>
  <si>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</si>
  <si>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</si>
  <si>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</si>
  <si>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</si>
  <si>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</si>
  <si>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</si>
  <si>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</si>
  <si>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</si>
  <si>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</si>
  <si>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</si>
  <si>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</si>
  <si>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</si>
  <si>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</si>
  <si>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</si>
  <si>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</si>
  <si>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</si>
  <si>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</si>
  <si>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</si>
  <si>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</si>
  <si>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</si>
  <si>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</si>
  <si>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</si>
  <si>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</si>
  <si>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</si>
  <si>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</si>
  <si>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</si>
  <si>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</si>
  <si>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</si>
  <si>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</si>
  <si>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</si>
  <si>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</si>
  <si>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</si>
  <si>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</si>
  <si>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</si>
  <si>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</si>
  <si>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</si>
  <si>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</si>
  <si>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</si>
  <si>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</si>
  <si>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</si>
  <si>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</si>
  <si>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</si>
  <si>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</si>
  <si>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</si>
  <si>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</si>
  <si>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</si>
  <si>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</si>
  <si>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</si>
  <si>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</si>
  <si>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</si>
  <si>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</si>
  <si>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</si>
  <si>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</si>
  <si>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</si>
  <si>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</si>
  <si>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</si>
  <si>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</si>
  <si>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</si>
  <si>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</si>
  <si>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</si>
  <si>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</si>
  <si>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</si>
  <si>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</si>
  <si>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</si>
  <si>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</si>
  <si>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</si>
  <si>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</si>
  <si>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</si>
  <si>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</si>
  <si>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</si>
  <si>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</si>
  <si>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</si>
  <si>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</si>
  <si>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</si>
  <si>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</si>
  <si>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</si>
  <si>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</si>
  <si>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</si>
  <si>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</si>
  <si>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</si>
  <si>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</si>
  <si>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</si>
  <si>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</si>
  <si>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</si>
  <si>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</si>
  <si>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</si>
  <si>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</si>
  <si>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</si>
  <si>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</si>
  <si>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</si>
  <si>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</si>
  <si>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</si>
  <si>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</si>
  <si>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</si>
  <si>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</si>
  <si>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</si>
  <si>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</si>
  <si>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</si>
  <si>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</si>
  <si>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</si>
  <si>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</si>
  <si>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</si>
  <si>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</si>
  <si>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</si>
  <si>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</si>
  <si>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</si>
  <si>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</si>
  <si>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</si>
  <si>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</si>
  <si>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</si>
  <si>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</si>
  <si>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</si>
  <si>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</si>
  <si>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</si>
  <si>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</si>
  <si>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</si>
  <si>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</si>
  <si>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</si>
  <si>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</si>
  <si>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</si>
  <si>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</si>
  <si>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</si>
  <si>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</si>
  <si>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</si>
  <si>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</si>
  <si>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</si>
  <si>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</si>
  <si>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</si>
  <si>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</si>
  <si>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</si>
  <si>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</si>
  <si>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</si>
  <si>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</si>
  <si>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</si>
  <si>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</si>
  <si>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</si>
  <si>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</si>
  <si>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</si>
  <si>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</si>
  <si>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</si>
  <si>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</si>
  <si>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</si>
  <si>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</si>
  <si>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</si>
  <si>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</si>
  <si>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</si>
  <si>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</si>
  <si>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</si>
  <si>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</si>
  <si>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</si>
  <si>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</si>
  <si>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</si>
  <si>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</si>
  <si>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</si>
  <si>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</si>
  <si>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</si>
  <si>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</si>
  <si>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</si>
  <si>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</si>
  <si>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</si>
  <si>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</si>
  <si>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</si>
  <si>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</si>
  <si>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</si>
  <si>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</si>
  <si>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</si>
  <si>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</si>
  <si>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</si>
  <si>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</si>
  <si>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</si>
  <si>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</si>
  <si>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</si>
  <si>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</si>
  <si>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</si>
  <si>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</si>
  <si>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</si>
  <si>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</si>
  <si>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</si>
  <si>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</si>
  <si>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</si>
  <si>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</si>
  <si>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</si>
  <si>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</si>
  <si>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</si>
  <si>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</si>
  <si>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</si>
  <si>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</si>
  <si>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</si>
  <si>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</si>
  <si>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</si>
  <si>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</si>
  <si>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</si>
  <si>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</si>
  <si>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</si>
  <si>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</si>
  <si>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</si>
  <si>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</si>
  <si>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</si>
  <si>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</si>
  <si>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</si>
  <si>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</si>
  <si>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</si>
  <si>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</si>
  <si>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</si>
  <si>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</si>
  <si>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</si>
  <si>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</si>
  <si>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</si>
  <si>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</si>
  <si>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</si>
  <si>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</si>
  <si>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</si>
  <si>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</si>
  <si>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</si>
  <si>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</si>
  <si>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</si>
  <si>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</si>
  <si>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</si>
  <si>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</si>
  <si>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</si>
  <si>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</si>
  <si>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</si>
  <si>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</si>
  <si>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</si>
  <si>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</si>
  <si>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</si>
  <si>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</si>
  <si>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</si>
  <si>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</si>
  <si>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</si>
  <si>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</si>
  <si>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</si>
  <si>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</si>
  <si>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</si>
  <si>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</si>
  <si>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</si>
  <si>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</si>
  <si>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</si>
  <si>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</si>
  <si>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</si>
  <si>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</si>
  <si>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</si>
  <si>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</si>
  <si>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</si>
  <si>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</si>
  <si>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</si>
  <si>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</si>
  <si>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</si>
  <si>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</si>
  <si>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</si>
  <si>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</si>
  <si>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</si>
  <si>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</si>
  <si>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</si>
  <si>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</si>
  <si>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</si>
  <si>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</si>
  <si>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</si>
  <si>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</si>
  <si>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</si>
  <si>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</si>
  <si>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</si>
  <si>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</si>
  <si>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</si>
  <si>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</si>
  <si>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</si>
  <si>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</si>
  <si>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</si>
  <si>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</si>
  <si>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</si>
  <si>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</si>
  <si>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</si>
  <si>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</si>
  <si>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</si>
  <si>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</si>
  <si>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</si>
  <si>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</si>
  <si>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</si>
  <si>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</si>
  <si>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</si>
  <si>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</si>
  <si>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</si>
  <si>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</si>
  <si>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</si>
  <si>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</si>
  <si>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</si>
  <si>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</si>
  <si>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</si>
  <si>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</si>
  <si>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</si>
  <si>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</si>
  <si>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</si>
  <si>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</si>
  <si>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</si>
  <si>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</si>
  <si>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</si>
  <si>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</si>
  <si>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</si>
  <si>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</si>
  <si>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</si>
  <si>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</si>
  <si>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</si>
  <si>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</si>
  <si>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</si>
  <si>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</si>
  <si>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</si>
  <si>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</si>
  <si>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</si>
  <si>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</si>
  <si>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</si>
  <si>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</si>
  <si>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</si>
  <si>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</si>
  <si>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</si>
  <si>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</si>
  <si>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</si>
  <si>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</si>
  <si>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</si>
  <si>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</si>
  <si>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</si>
  <si>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</si>
  <si>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</si>
  <si>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</si>
  <si>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</si>
  <si>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</si>
  <si>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</si>
  <si>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</si>
  <si>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</si>
  <si>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</si>
  <si>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</si>
  <si>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</si>
  <si>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</si>
  <si>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</si>
  <si>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</si>
  <si>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</si>
  <si>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</si>
  <si>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</si>
  <si>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</si>
  <si>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</si>
  <si>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</si>
  <si>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</si>
  <si>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</si>
  <si>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</si>
  <si>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</si>
  <si>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</si>
  <si>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</si>
  <si>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</si>
  <si>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</si>
  <si>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</si>
  <si>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</si>
  <si>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</si>
  <si>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</si>
  <si>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</si>
  <si>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</si>
  <si>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</si>
  <si>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</si>
  <si>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</si>
  <si>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</si>
  <si>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</si>
  <si>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</si>
  <si>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</si>
  <si>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</si>
  <si>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</si>
  <si>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</si>
  <si>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</si>
  <si>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</si>
  <si>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</si>
  <si>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</si>
  <si>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</si>
  <si>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</si>
  <si>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</si>
  <si>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</si>
  <si>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</si>
  <si>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</si>
  <si>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</si>
  <si>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</si>
  <si>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</si>
  <si>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</si>
  <si>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</si>
  <si>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</si>
  <si>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</si>
  <si>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</si>
  <si>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</si>
  <si>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</si>
  <si>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</si>
  <si>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</si>
  <si>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</si>
  <si>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</si>
  <si>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</si>
  <si>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</si>
  <si>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</si>
  <si>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</si>
  <si>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</si>
  <si>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</si>
  <si>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</si>
  <si>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</si>
  <si>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</si>
  <si>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</si>
  <si>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</si>
  <si>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</si>
  <si>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</si>
  <si>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</si>
  <si>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</si>
  <si>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</si>
  <si>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</si>
  <si>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</si>
  <si>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</si>
  <si>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</si>
  <si>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</si>
  <si>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</si>
  <si>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</si>
  <si>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</si>
  <si>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</si>
  <si>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</si>
  <si>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</si>
  <si>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</si>
  <si>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</si>
  <si>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</si>
  <si>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</si>
  <si>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</si>
  <si>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</si>
  <si>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</si>
  <si>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</si>
  <si>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</si>
  <si>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</si>
  <si>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</si>
  <si>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</si>
  <si>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</si>
  <si>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</si>
  <si>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</si>
  <si>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</si>
  <si>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</si>
  <si>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</si>
  <si>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</si>
  <si>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</si>
  <si>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</si>
  <si>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</si>
  <si>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</si>
  <si>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</si>
  <si>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</si>
  <si>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</si>
  <si>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</si>
  <si>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</si>
  <si>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</si>
  <si>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</si>
  <si>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</si>
  <si>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</si>
  <si>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</si>
  <si>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</si>
  <si>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</si>
  <si>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</si>
  <si>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</si>
  <si>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</si>
  <si>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</si>
  <si>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</si>
  <si>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</si>
  <si>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</si>
  <si>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</si>
  <si>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</si>
  <si>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</si>
  <si>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</si>
  <si>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</si>
  <si>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</si>
  <si>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</si>
  <si>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</si>
  <si>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</si>
  <si>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</si>
  <si>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</si>
  <si>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</si>
  <si>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</si>
  <si>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</si>
  <si>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</si>
  <si>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</si>
  <si>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</si>
  <si>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</si>
  <si>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</si>
  <si>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</si>
  <si>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</si>
  <si>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</si>
  <si>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</si>
  <si>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</si>
  <si>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</si>
  <si>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</si>
  <si>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</si>
  <si>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</si>
  <si>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</si>
  <si>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</si>
  <si>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</si>
  <si>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</si>
  <si>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</si>
  <si>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</si>
  <si>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</si>
  <si>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</si>
  <si>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</si>
  <si>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</si>
  <si>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</si>
  <si>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</si>
  <si>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</si>
  <si>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</si>
  <si>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</si>
  <si>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</si>
  <si>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</si>
  <si>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</si>
  <si>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</si>
  <si>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</si>
  <si>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</si>
  <si>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</si>
  <si>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</si>
  <si>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</si>
  <si>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</si>
  <si>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</si>
  <si>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</si>
  <si>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</si>
  <si>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</si>
  <si>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</si>
  <si>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</si>
  <si>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</si>
  <si>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</si>
  <si>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</si>
  <si>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</si>
  <si>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</si>
  <si>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</si>
  <si>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</si>
  <si>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</si>
  <si>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</si>
  <si>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</si>
  <si>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</si>
  <si>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</si>
  <si>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</si>
  <si>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</si>
  <si>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</si>
  <si>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</si>
  <si>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</si>
  <si>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</si>
  <si>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</si>
  <si>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</si>
  <si>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</si>
  <si>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</si>
  <si>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</si>
  <si>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</si>
  <si>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</si>
  <si>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</si>
  <si>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</si>
  <si>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</si>
  <si>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</si>
  <si>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</si>
  <si>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</si>
  <si>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</si>
  <si>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</si>
  <si>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</si>
  <si>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</si>
  <si>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</si>
  <si>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</si>
  <si>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</si>
  <si>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</si>
  <si>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</si>
  <si>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</si>
  <si>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</si>
  <si>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</si>
  <si>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</si>
  <si>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</si>
  <si>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</si>
  <si>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</si>
  <si>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</si>
  <si>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</si>
  <si>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</si>
  <si>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</si>
  <si>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</si>
  <si>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</si>
  <si>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</si>
  <si>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</si>
  <si>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</si>
  <si>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</si>
  <si>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</si>
  <si>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</si>
  <si>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</si>
  <si>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</si>
  <si>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</si>
  <si>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</si>
  <si>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</si>
  <si>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</si>
  <si>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</si>
  <si>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</si>
  <si>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</si>
  <si>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</si>
  <si>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</si>
  <si>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</si>
  <si>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</si>
  <si>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</si>
  <si>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</si>
  <si>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</si>
  <si>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</si>
  <si>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</si>
  <si>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</si>
  <si>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</si>
  <si>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</si>
  <si>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</si>
  <si>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</si>
  <si>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</si>
  <si>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</si>
  <si>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</si>
  <si>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</si>
  <si>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</si>
  <si>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</si>
  <si>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</si>
  <si>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</si>
  <si>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</si>
  <si>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</si>
  <si>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</si>
  <si>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</si>
  <si>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</si>
  <si>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</si>
  <si>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</si>
  <si>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</si>
  <si>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</si>
  <si>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</si>
  <si>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</si>
  <si>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</si>
  <si>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</si>
  <si>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</si>
  <si>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</si>
  <si>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</si>
  <si>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</si>
  <si>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</si>
  <si>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</si>
  <si>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</si>
  <si>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</si>
  <si>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</si>
  <si>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</si>
  <si>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</si>
  <si>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</si>
  <si>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</si>
  <si>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</si>
  <si>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</si>
  <si>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</si>
  <si>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</si>
  <si>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</si>
  <si>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</si>
  <si>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</si>
  <si>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</si>
  <si>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</si>
  <si>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</si>
  <si>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</si>
  <si>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</si>
  <si>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</si>
  <si>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</si>
  <si>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</si>
  <si>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</si>
  <si>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</si>
  <si>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</si>
  <si>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</si>
  <si>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</si>
  <si>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</si>
  <si>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</si>
  <si>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</si>
  <si>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</si>
  <si>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</si>
  <si>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</si>
  <si>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</si>
  <si>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</si>
  <si>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</si>
  <si>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</si>
  <si>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</si>
  <si>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</si>
  <si>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</si>
  <si>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</si>
  <si>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</si>
  <si>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</si>
  <si>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</si>
  <si>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</si>
  <si>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</si>
  <si>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</si>
  <si>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</si>
  <si>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</si>
  <si>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</si>
  <si>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</si>
  <si>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</si>
  <si>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</si>
  <si>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</si>
  <si>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</si>
  <si>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</si>
  <si>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</si>
  <si>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</si>
  <si>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</si>
  <si>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</si>
  <si>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</si>
  <si>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</si>
  <si>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</si>
  <si>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</si>
  <si>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</si>
  <si>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</si>
  <si>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</si>
  <si>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</si>
  <si>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</si>
  <si>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</si>
  <si>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</si>
  <si>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</si>
  <si>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</si>
  <si>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</si>
  <si>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</si>
  <si>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</si>
  <si>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</si>
  <si>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</si>
  <si>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</si>
  <si>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</si>
  <si>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</si>
  <si>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</si>
  <si>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</si>
  <si>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</si>
  <si>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</si>
  <si>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</si>
  <si>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</si>
  <si>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</si>
  <si>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</si>
  <si>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</si>
  <si>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</si>
  <si>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</si>
  <si>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</si>
  <si>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</si>
  <si>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</si>
  <si>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</si>
  <si>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</si>
  <si>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</si>
  <si>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</si>
  <si>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</si>
  <si>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</si>
  <si>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</si>
  <si>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</si>
  <si>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</si>
  <si>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</si>
  <si>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PRECI-DIP SA</t>
  </si>
  <si>
    <t>Rue Saint-Henri 11, CH-2800 Delémont</t>
  </si>
  <si>
    <t>Mrs Laura Bartek</t>
  </si>
  <si>
    <t>+41 32 421 71 03</t>
  </si>
  <si>
    <t>l.bartek@precidip.com</t>
  </si>
  <si>
    <t>Mme Nadine Gérard</t>
  </si>
  <si>
    <t>Purchase Manager</t>
  </si>
  <si>
    <t>+41 32 421 04 00</t>
  </si>
  <si>
    <t>n.gerard@precidip.com</t>
  </si>
  <si>
    <t>100%</t>
  </si>
  <si>
    <t>www.precidip.com</t>
  </si>
  <si>
    <t>Conflict-free sourcing requirement is included in our purchasing T&amp;C and part of our standard contract. Compliance is aditionnally assessed during annual supplier assessement and during supplier audits.</t>
  </si>
  <si>
    <t>Mining, recycled and scrap sources</t>
  </si>
  <si>
    <t>Hong Kong SAR</t>
  </si>
  <si>
    <t>A.Greinerstraat 14</t>
  </si>
  <si>
    <t>Shared Operational Function Procurement</t>
  </si>
  <si>
    <t>sustainable.procurement@umicore.com</t>
  </si>
  <si>
    <t>none</t>
  </si>
  <si>
    <t>recycled</t>
  </si>
  <si>
    <t>dip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</si>
</sst>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nflit%20mineral\RMI_CMRT_6.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onflit%20mineral\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bartek@precidi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ecidip.com/" TargetMode="External"/><Relationship Id="rId4" Type="http://schemas.openxmlformats.org/officeDocument/2006/relationships/hyperlink" Target="mailto:n.gerard@precidi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03CCF29-A5C2-4CD8-8B85-757F076D9B0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0115AA-7A87-4FB4-9F7B-7828B96BF99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8"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15806</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13977</v>
      </c>
      <c r="E89" s="327"/>
      <c r="F89" s="57"/>
      <c r="G89" s="334" t="s">
        <v>15814</v>
      </c>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B34A6A2-5551-4A7F-8934-0E794107D323}"/>
    <hyperlink ref="D20" r:id="rId4" xr:uid="{B73B4CF4-6F20-4D47-ADD2-A662A254CFAE}"/>
    <hyperlink ref="G77" r:id="rId5" xr:uid="{7A22CA73-2F4B-413E-BACC-F4D6AFF3822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4.95" customHeight="1">
      <c r="A5" s="262" t="s">
        <v>705</v>
      </c>
      <c r="B5" s="182" t="s">
        <v>1125</v>
      </c>
      <c r="C5" s="186" t="s">
        <v>2305</v>
      </c>
      <c r="D5" s="230"/>
      <c r="E5" s="182" t="s">
        <v>1094</v>
      </c>
      <c r="F5" s="182" t="s">
        <v>705</v>
      </c>
      <c r="G5" s="182" t="s">
        <v>13240</v>
      </c>
      <c r="H5" s="183">
        <v>0</v>
      </c>
      <c r="I5" s="184" t="s">
        <v>1622</v>
      </c>
      <c r="J5" s="184" t="s">
        <v>1623</v>
      </c>
      <c r="K5" s="224"/>
      <c r="L5" s="224"/>
      <c r="M5" s="224"/>
      <c r="N5" s="224" t="s">
        <v>15807</v>
      </c>
      <c r="O5" s="224" t="s">
        <v>15807</v>
      </c>
      <c r="P5" s="185" t="s">
        <v>489</v>
      </c>
      <c r="Q5" s="225"/>
      <c r="R5" s="182" t="s">
        <v>2305</v>
      </c>
      <c r="S5" s="181" t="str">
        <f t="shared" ref="S5" ca="1" si="0">IF(B5="","",IF(ISERROR(MATCH($E5,CL,0)),"Unknown",INDIRECT("'C'!$A$"&amp;MATCH($E5,CL,0)+1)))</f>
        <v>CH</v>
      </c>
      <c r="T5" s="181" t="str">
        <f ca="1">IF(B5="","",IF(ISERROR(MATCH($J5,[1]SorP!$B$1:$B$6230,0)),"",INDIRECT("'SorP'!$A$"&amp;MATCH($J5,[1]SorP!$B$1:$B$6230,0))))</f>
        <v>CH-NE</v>
      </c>
      <c r="U5" s="201"/>
      <c r="V5" s="226">
        <f>IF(C5="",NA(),IF(OR(C5="Smelter not listed",C5="Smelter not yet identified"),MATCH($B5&amp;$D5,'[1]Smelter Look-up'!$J:$J,0),MATCH($B5&amp;$C5,'[1]Smelter Look-up'!$J:$J,0)))</f>
        <v>176</v>
      </c>
      <c r="X5" s="227">
        <f t="shared" ref="X5:X30" si="1">IF(AND(C5="Smelter not listed",OR(LEN(D5)=0,LEN(E5)=0)),1,0)</f>
        <v>0</v>
      </c>
      <c r="AB5" s="228" t="str">
        <f t="shared" ref="AB5:AB30" si="2">B5&amp;C5</f>
        <v>GoldMetalor Technologies S.A.</v>
      </c>
    </row>
    <row r="6" spans="1:34" s="227" customFormat="1" ht="24.95" customHeight="1">
      <c r="A6" s="262" t="s">
        <v>703</v>
      </c>
      <c r="B6" s="182" t="s">
        <v>1125</v>
      </c>
      <c r="C6" s="186" t="s">
        <v>2150</v>
      </c>
      <c r="D6" s="230"/>
      <c r="E6" s="182" t="s">
        <v>1096</v>
      </c>
      <c r="F6" s="182" t="s">
        <v>703</v>
      </c>
      <c r="G6" s="182" t="s">
        <v>13240</v>
      </c>
      <c r="H6" s="183">
        <v>0</v>
      </c>
      <c r="I6" s="184" t="s">
        <v>1621</v>
      </c>
      <c r="J6" s="184" t="s">
        <v>15808</v>
      </c>
      <c r="K6" s="224"/>
      <c r="L6" s="224"/>
      <c r="M6" s="224"/>
      <c r="N6" s="224" t="s">
        <v>15807</v>
      </c>
      <c r="O6" s="224" t="s">
        <v>15807</v>
      </c>
      <c r="P6" s="185" t="s">
        <v>489</v>
      </c>
      <c r="Q6" s="225"/>
      <c r="R6" s="182" t="s">
        <v>2150</v>
      </c>
      <c r="S6" s="181" t="str">
        <f t="shared" ref="S6:S13" ca="1" si="3">IF(B6="","",IF(ISERROR(MATCH($E6,CL,0)),"Unknown",INDIRECT("'C'!$A$"&amp;MATCH($E6,CL,0)+1)))</f>
        <v>CN</v>
      </c>
      <c r="T6" s="181" t="str">
        <f ca="1">IF(B6="","",IF(ISERROR(MATCH($J6,[1]SorP!$B$1:$B$6230,0)),"",INDIRECT("'SorP'!$A$"&amp;MATCH($J6,[1]SorP!$B$1:$B$6230,0))))</f>
        <v/>
      </c>
      <c r="U6" s="201"/>
      <c r="V6" s="226">
        <f>IF(C6="",NA(),IF(OR(C6="Smelter not listed",C6="Smelter not yet identified"),MATCH($B6&amp;$D6,'[1]Smelter Look-up'!$J:$J,0),MATCH($B6&amp;$C6,'[1]Smelter Look-up'!$J:$J,0)))</f>
        <v>173</v>
      </c>
      <c r="X6" s="227">
        <f t="shared" si="1"/>
        <v>0</v>
      </c>
      <c r="AB6" s="228" t="str">
        <f t="shared" si="2"/>
        <v>GoldMetalor Technologies (Hong Kong) Ltd.</v>
      </c>
    </row>
    <row r="7" spans="1:34" s="227" customFormat="1" ht="24.95" customHeight="1">
      <c r="A7" s="262" t="s">
        <v>704</v>
      </c>
      <c r="B7" s="182" t="s">
        <v>1125</v>
      </c>
      <c r="C7" s="186" t="s">
        <v>2151</v>
      </c>
      <c r="D7" s="230"/>
      <c r="E7" s="182" t="s">
        <v>882</v>
      </c>
      <c r="F7" s="182" t="s">
        <v>704</v>
      </c>
      <c r="G7" s="182" t="s">
        <v>13240</v>
      </c>
      <c r="H7" s="183">
        <v>0</v>
      </c>
      <c r="I7" s="184" t="s">
        <v>12723</v>
      </c>
      <c r="J7" s="184" t="s">
        <v>10295</v>
      </c>
      <c r="K7" s="224"/>
      <c r="L7" s="224"/>
      <c r="M7" s="224"/>
      <c r="N7" s="224" t="s">
        <v>15807</v>
      </c>
      <c r="O7" s="224" t="s">
        <v>15807</v>
      </c>
      <c r="P7" s="185" t="s">
        <v>489</v>
      </c>
      <c r="Q7" s="225"/>
      <c r="R7" s="182" t="s">
        <v>2151</v>
      </c>
      <c r="S7" s="181" t="str">
        <f t="shared" ca="1" si="3"/>
        <v>SG</v>
      </c>
      <c r="T7" s="181" t="str">
        <f ca="1">IF(B7="","",IF(ISERROR(MATCH($J7,[1]SorP!$B$1:$B$6230,0)),"",INDIRECT("'SorP'!$A$"&amp;MATCH($J7,[1]SorP!$B$1:$B$6230,0))))</f>
        <v>SD-GK</v>
      </c>
      <c r="U7" s="201"/>
      <c r="V7" s="226">
        <f>IF(C7="",NA(),IF(OR(C7="Smelter not listed",C7="Smelter not yet identified"),MATCH($B7&amp;$D7,'[1]Smelter Look-up'!$J:$J,0),MATCH($B7&amp;$C7,'[1]Smelter Look-up'!$J:$J,0)))</f>
        <v>174</v>
      </c>
      <c r="X7" s="227">
        <f t="shared" si="1"/>
        <v>0</v>
      </c>
      <c r="AB7" s="228" t="str">
        <f t="shared" si="2"/>
        <v>GoldMetalor Technologies (Singapore) Pte., Ltd.</v>
      </c>
    </row>
    <row r="8" spans="1:34" s="227" customFormat="1" ht="24.95" customHeight="1">
      <c r="A8" s="262" t="s">
        <v>1620</v>
      </c>
      <c r="B8" s="182" t="s">
        <v>1125</v>
      </c>
      <c r="C8" s="186" t="s">
        <v>1619</v>
      </c>
      <c r="D8" s="230"/>
      <c r="E8" s="182" t="s">
        <v>1096</v>
      </c>
      <c r="F8" s="182" t="s">
        <v>1620</v>
      </c>
      <c r="G8" s="182" t="s">
        <v>13240</v>
      </c>
      <c r="H8" s="183">
        <v>0</v>
      </c>
      <c r="I8" s="184" t="s">
        <v>2512</v>
      </c>
      <c r="J8" s="184" t="s">
        <v>13632</v>
      </c>
      <c r="K8" s="224"/>
      <c r="L8" s="224"/>
      <c r="M8" s="224"/>
      <c r="N8" s="224" t="s">
        <v>15807</v>
      </c>
      <c r="O8" s="224" t="s">
        <v>15807</v>
      </c>
      <c r="P8" s="185" t="s">
        <v>489</v>
      </c>
      <c r="Q8" s="225"/>
      <c r="R8" s="182" t="s">
        <v>1619</v>
      </c>
      <c r="S8" s="181" t="str">
        <f t="shared" ca="1" si="3"/>
        <v>CN</v>
      </c>
      <c r="T8" s="181" t="str">
        <f ca="1">IF(B8="","",IF(ISERROR(MATCH($J8,[1]SorP!$B$1:$B$6230,0)),"",INDIRECT("'SorP'!$A$"&amp;MATCH($J8,[1]SorP!$B$1:$B$6230,0))))</f>
        <v>CN-JS</v>
      </c>
      <c r="U8" s="201"/>
      <c r="V8" s="226">
        <f>IF(C8="",NA(),IF(OR(C8="Smelter not listed",C8="Smelter not yet identified"),MATCH($B8&amp;$D8,'[1]Smelter Look-up'!$J:$J,0),MATCH($B8&amp;$C8,'[1]Smelter Look-up'!$J:$J,0)))</f>
        <v>175</v>
      </c>
      <c r="X8" s="227">
        <f t="shared" si="1"/>
        <v>0</v>
      </c>
      <c r="AB8" s="228" t="str">
        <f t="shared" si="2"/>
        <v>GoldMetalor Technologies (Suzhou) Ltd.</v>
      </c>
    </row>
    <row r="9" spans="1:34" s="227" customFormat="1" ht="24.95" customHeight="1">
      <c r="A9" s="262" t="s">
        <v>706</v>
      </c>
      <c r="B9" s="182" t="s">
        <v>1125</v>
      </c>
      <c r="C9" s="186" t="s">
        <v>1224</v>
      </c>
      <c r="D9" s="230"/>
      <c r="E9" s="182" t="s">
        <v>2432</v>
      </c>
      <c r="F9" s="182" t="s">
        <v>706</v>
      </c>
      <c r="G9" s="182" t="s">
        <v>13240</v>
      </c>
      <c r="H9" s="183">
        <v>0</v>
      </c>
      <c r="I9" s="184" t="s">
        <v>1624</v>
      </c>
      <c r="J9" s="184" t="s">
        <v>1625</v>
      </c>
      <c r="K9" s="224"/>
      <c r="L9" s="224"/>
      <c r="M9" s="224"/>
      <c r="N9" s="224" t="s">
        <v>15807</v>
      </c>
      <c r="O9" s="224" t="s">
        <v>15807</v>
      </c>
      <c r="P9" s="185" t="s">
        <v>489</v>
      </c>
      <c r="Q9" s="225"/>
      <c r="R9" s="182" t="s">
        <v>1224</v>
      </c>
      <c r="S9" s="181" t="str">
        <f t="shared" ca="1" si="3"/>
        <v>US</v>
      </c>
      <c r="T9" s="181" t="str">
        <f ca="1">IF(B9="","",IF(ISERROR(MATCH($J9,[1]SorP!$B$1:$B$6230,0)),"",INDIRECT("'SorP'!$A$"&amp;MATCH($J9,[1]SorP!$B$1:$B$6230,0))))</f>
        <v>UG-418</v>
      </c>
      <c r="U9" s="201"/>
      <c r="V9" s="226">
        <f>IF(C9="",NA(),IF(OR(C9="Smelter not listed",C9="Smelter not yet identified"),MATCH($B9&amp;$D9,'[1]Smelter Look-up'!$J:$J,0),MATCH($B9&amp;$C9,'[1]Smelter Look-up'!$J:$J,0)))</f>
        <v>177</v>
      </c>
      <c r="X9" s="227">
        <f t="shared" si="1"/>
        <v>0</v>
      </c>
      <c r="AB9" s="228" t="str">
        <f t="shared" si="2"/>
        <v>GoldMetalor USA Refining Corporation</v>
      </c>
    </row>
    <row r="10" spans="1:34" s="227" customFormat="1" ht="24.95" customHeight="1">
      <c r="A10" s="262" t="s">
        <v>736</v>
      </c>
      <c r="B10" s="182" t="s">
        <v>1125</v>
      </c>
      <c r="C10" s="186" t="s">
        <v>2522</v>
      </c>
      <c r="D10" s="230" t="s">
        <v>2331</v>
      </c>
      <c r="E10" s="182" t="s">
        <v>1091</v>
      </c>
      <c r="F10" s="182" t="s">
        <v>736</v>
      </c>
      <c r="G10" s="182" t="s">
        <v>13240</v>
      </c>
      <c r="H10" s="183" t="s">
        <v>15809</v>
      </c>
      <c r="I10" s="184" t="s">
        <v>1675</v>
      </c>
      <c r="J10" s="184" t="s">
        <v>3153</v>
      </c>
      <c r="K10" s="224" t="s">
        <v>15810</v>
      </c>
      <c r="L10" s="224" t="s">
        <v>15811</v>
      </c>
      <c r="M10" s="224" t="s">
        <v>15812</v>
      </c>
      <c r="N10" s="224" t="s">
        <v>15813</v>
      </c>
      <c r="O10" s="224" t="s">
        <v>15813</v>
      </c>
      <c r="P10" s="185" t="s">
        <v>488</v>
      </c>
      <c r="Q10" s="225" t="s">
        <v>15812</v>
      </c>
      <c r="R10" s="182"/>
      <c r="S10" s="181"/>
      <c r="T10" s="181"/>
      <c r="U10" s="201"/>
      <c r="V10" s="226"/>
      <c r="AB10" s="228"/>
    </row>
    <row r="11" spans="1:34" s="227" customFormat="1" ht="24.95" customHeight="1">
      <c r="A11" s="262" t="s">
        <v>677</v>
      </c>
      <c r="B11" s="182" t="s">
        <v>1125</v>
      </c>
      <c r="C11" s="186" t="s">
        <v>2500</v>
      </c>
      <c r="D11" s="230"/>
      <c r="E11" s="182" t="s">
        <v>1096</v>
      </c>
      <c r="F11" s="182" t="s">
        <v>677</v>
      </c>
      <c r="G11" s="182" t="s">
        <v>13240</v>
      </c>
      <c r="H11" s="183">
        <v>0</v>
      </c>
      <c r="I11" s="184" t="s">
        <v>1588</v>
      </c>
      <c r="J11" s="184" t="s">
        <v>15808</v>
      </c>
      <c r="K11" s="224"/>
      <c r="L11" s="224"/>
      <c r="M11" s="224"/>
      <c r="N11" s="224"/>
      <c r="O11" s="224"/>
      <c r="P11" s="185"/>
      <c r="Q11" s="225"/>
      <c r="R11" s="182" t="s">
        <v>2500</v>
      </c>
      <c r="S11" s="181" t="str">
        <f t="shared" ca="1" si="3"/>
        <v>CN</v>
      </c>
      <c r="T11" s="181" t="str">
        <f ca="1">IF(B11="","",IF(ISERROR(MATCH($J11,[1]SorP!$B$1:$B$6230,0)),"",INDIRECT("'SorP'!$A$"&amp;MATCH($J11,[1]SorP!$B$1:$B$6230,0))))</f>
        <v/>
      </c>
      <c r="U11" s="201"/>
      <c r="V11" s="226">
        <f>IF(C11="",NA(),IF(OR(C11="Smelter not listed",C11="Smelter not yet identified"),MATCH($B11&amp;$D11,'[1]Smelter Look-up'!$J:$J,0),MATCH($B11&amp;$C11,'[1]Smelter Look-up'!$J:$J,0)))</f>
        <v>108</v>
      </c>
      <c r="X11" s="227">
        <f t="shared" si="1"/>
        <v>0</v>
      </c>
      <c r="AB11" s="228" t="str">
        <f t="shared" si="2"/>
        <v>GoldHeraeus Metals Hong Kong Ltd.</v>
      </c>
    </row>
    <row r="12" spans="1:34" s="227" customFormat="1" ht="24.95" customHeight="1">
      <c r="A12" s="262" t="s">
        <v>654</v>
      </c>
      <c r="B12" s="182" t="s">
        <v>1125</v>
      </c>
      <c r="C12" s="186" t="s">
        <v>2284</v>
      </c>
      <c r="D12" s="230"/>
      <c r="E12" s="182" t="s">
        <v>1094</v>
      </c>
      <c r="F12" s="182" t="s">
        <v>654</v>
      </c>
      <c r="G12" s="182" t="s">
        <v>13240</v>
      </c>
      <c r="H12" s="183">
        <v>0</v>
      </c>
      <c r="I12" s="184" t="s">
        <v>1548</v>
      </c>
      <c r="J12" s="184" t="s">
        <v>1549</v>
      </c>
      <c r="K12" s="224"/>
      <c r="L12" s="224"/>
      <c r="M12" s="224"/>
      <c r="N12" s="224"/>
      <c r="O12" s="224"/>
      <c r="P12" s="185"/>
      <c r="Q12" s="225"/>
      <c r="R12" s="182" t="s">
        <v>2284</v>
      </c>
      <c r="S12" s="181" t="str">
        <f t="shared" ca="1" si="3"/>
        <v>CH</v>
      </c>
      <c r="T12" s="181" t="str">
        <f ca="1">IF(B12="","",IF(ISERROR(MATCH($J12,[1]SorP!$B$1:$B$6230,0)),"",INDIRECT("'SorP'!$A$"&amp;MATCH($J12,[1]SorP!$B$1:$B$6230,0))))</f>
        <v>CH-TI</v>
      </c>
      <c r="U12" s="201"/>
      <c r="V12" s="226">
        <f>IF(C12="",NA(),IF(OR(C12="Smelter not listed",C12="Smelter not yet identified"),MATCH($B12&amp;$D12,'[1]Smelter Look-up'!$J:$J,0),MATCH($B12&amp;$C12,'[1]Smelter Look-up'!$J:$J,0)))</f>
        <v>28</v>
      </c>
      <c r="X12" s="227">
        <f t="shared" si="1"/>
        <v>0</v>
      </c>
      <c r="AB12" s="228" t="str">
        <f t="shared" si="2"/>
        <v>GoldArgor-Heraeus S.A.</v>
      </c>
    </row>
    <row r="13" spans="1:34" s="227" customFormat="1" ht="24.95" customHeight="1">
      <c r="A13" s="262" t="s">
        <v>726</v>
      </c>
      <c r="B13" s="182" t="s">
        <v>1125</v>
      </c>
      <c r="C13" s="186" t="s">
        <v>2160</v>
      </c>
      <c r="D13" s="230"/>
      <c r="E13" s="182" t="s">
        <v>1096</v>
      </c>
      <c r="F13" s="182" t="s">
        <v>726</v>
      </c>
      <c r="G13" s="182" t="s">
        <v>13240</v>
      </c>
      <c r="H13" s="183">
        <v>0</v>
      </c>
      <c r="I13" s="184" t="s">
        <v>1585</v>
      </c>
      <c r="J13" s="184" t="s">
        <v>13620</v>
      </c>
      <c r="K13" s="224"/>
      <c r="L13" s="224"/>
      <c r="M13" s="224"/>
      <c r="N13" s="224"/>
      <c r="O13" s="224"/>
      <c r="P13" s="185"/>
      <c r="Q13" s="225"/>
      <c r="R13" s="182" t="s">
        <v>2160</v>
      </c>
      <c r="S13" s="181" t="str">
        <f t="shared" ca="1" si="3"/>
        <v>CN</v>
      </c>
      <c r="T13" s="181" t="str">
        <f ca="1">IF(B13="","",IF(ISERROR(MATCH($J13,[1]SorP!$B$1:$B$6230,0)),"",INDIRECT("'SorP'!$A$"&amp;MATCH($J13,[1]SorP!$B$1:$B$6230,0))))</f>
        <v>CN-SD</v>
      </c>
      <c r="U13" s="201"/>
      <c r="V13" s="226">
        <f>IF(C13="",NA(),IF(OR(C13="Smelter not listed",C13="Smelter not yet identified"),MATCH($B13&amp;$D13,'[1]Smelter Look-up'!$J:$J,0),MATCH($B13&amp;$C13,'[1]Smelter Look-up'!$J:$J,0)))</f>
        <v>246</v>
      </c>
      <c r="X13" s="227">
        <f t="shared" si="1"/>
        <v>0</v>
      </c>
      <c r="AB13" s="228" t="str">
        <f t="shared" si="2"/>
        <v>GoldShandong Zhaojin Gold &amp; Silver Refinery Co., Ltd.</v>
      </c>
    </row>
    <row r="14" spans="1:34" s="227" customFormat="1" ht="24.95" customHeight="1">
      <c r="A14" s="262" t="s">
        <v>730</v>
      </c>
      <c r="B14" s="182" t="s">
        <v>1125</v>
      </c>
      <c r="C14" s="186" t="s">
        <v>1228</v>
      </c>
      <c r="D14" s="230"/>
      <c r="E14" s="182" t="s">
        <v>1104</v>
      </c>
      <c r="F14" s="182" t="s">
        <v>730</v>
      </c>
      <c r="G14" s="182" t="s">
        <v>13240</v>
      </c>
      <c r="H14" s="183">
        <v>0</v>
      </c>
      <c r="I14" s="184" t="s">
        <v>1663</v>
      </c>
      <c r="J14" s="184" t="s">
        <v>1664</v>
      </c>
      <c r="K14" s="224"/>
      <c r="L14" s="224"/>
      <c r="M14" s="224"/>
      <c r="N14" s="224"/>
      <c r="O14" s="224"/>
      <c r="P14" s="185"/>
      <c r="Q14" s="225"/>
      <c r="R14" s="182" t="s">
        <v>1228</v>
      </c>
      <c r="S14" s="181" t="str">
        <f t="shared" ref="S14:S26" ca="1" si="4">IF(B14="","",IF(ISERROR(MATCH($E14,CL,0)),"Unknown",INDIRECT("'C'!$A$"&amp;MATCH($E14,CL,0)+1)))</f>
        <v>JP</v>
      </c>
      <c r="T14" s="181" t="str">
        <f ca="1">IF(B14="","",IF(ISERROR(MATCH($J14,[1]SorP!$B$1:$B$6230,0)),"",INDIRECT("'SorP'!$A$"&amp;MATCH($J14,[1]SorP!$B$1:$B$6230,0))))</f>
        <v>IT-BA</v>
      </c>
      <c r="U14" s="201"/>
      <c r="V14" s="226">
        <f>IF(C14="",NA(),IF(OR(C14="Smelter not listed",C14="Smelter not yet identified"),MATCH($B14&amp;$D14,'[1]Smelter Look-up'!$J:$J,0),MATCH($B14&amp;$C14,'[1]Smelter Look-up'!$J:$J,0)))</f>
        <v>278</v>
      </c>
      <c r="X14" s="227">
        <f t="shared" si="1"/>
        <v>0</v>
      </c>
      <c r="AB14" s="228" t="str">
        <f t="shared" si="2"/>
        <v>GoldTanaka Kikinzoku Kogyo K.K.</v>
      </c>
    </row>
    <row r="15" spans="1:34" s="227" customFormat="1" ht="24.95" customHeight="1">
      <c r="A15" s="262" t="s">
        <v>780</v>
      </c>
      <c r="B15" s="182" t="s">
        <v>1126</v>
      </c>
      <c r="C15" s="186" t="s">
        <v>2157</v>
      </c>
      <c r="D15" s="230"/>
      <c r="E15" s="182" t="s">
        <v>1101</v>
      </c>
      <c r="F15" s="182" t="s">
        <v>780</v>
      </c>
      <c r="G15" s="182" t="s">
        <v>13240</v>
      </c>
      <c r="H15" s="183">
        <v>0</v>
      </c>
      <c r="I15" s="184" t="s">
        <v>1767</v>
      </c>
      <c r="J15" s="184" t="s">
        <v>12852</v>
      </c>
      <c r="K15" s="224"/>
      <c r="L15" s="224"/>
      <c r="M15" s="224"/>
      <c r="N15" s="224"/>
      <c r="O15" s="224"/>
      <c r="P15" s="185"/>
      <c r="Q15" s="225"/>
      <c r="R15" s="182" t="s">
        <v>2157</v>
      </c>
      <c r="S15" s="181" t="str">
        <f t="shared" ca="1" si="4"/>
        <v>ID</v>
      </c>
      <c r="T15" s="181" t="str">
        <f ca="1">IF(B15="","",IF(ISERROR(MATCH($J15,[1]SorP!$B$1:$B$6230,0)),"",INDIRECT("'SorP'!$A$"&amp;MATCH($J15,[1]SorP!$B$1:$B$6230,0))))</f>
        <v>HT-SD</v>
      </c>
      <c r="U15" s="201"/>
      <c r="V15" s="226">
        <f>IF(C15="",NA(),IF(OR(C15="Smelter not listed",C15="Smelter not yet identified"),MATCH($B15&amp;$D15,'[1]Smelter Look-up'!$J:$J,0),MATCH($B15&amp;$C15,'[1]Smelter Look-up'!$J:$J,0)))</f>
        <v>502</v>
      </c>
      <c r="X15" s="227">
        <f t="shared" si="1"/>
        <v>0</v>
      </c>
      <c r="AB15" s="228" t="str">
        <f t="shared" si="2"/>
        <v>TinPT Refined Bangka Tin</v>
      </c>
    </row>
    <row r="16" spans="1:34" s="227" customFormat="1" ht="24.95" customHeight="1">
      <c r="A16" s="262" t="s">
        <v>777</v>
      </c>
      <c r="B16" s="182" t="s">
        <v>1126</v>
      </c>
      <c r="C16" s="186" t="s">
        <v>13803</v>
      </c>
      <c r="D16" s="230"/>
      <c r="E16" s="182" t="s">
        <v>2430</v>
      </c>
      <c r="F16" s="182" t="s">
        <v>777</v>
      </c>
      <c r="G16" s="182" t="s">
        <v>13240</v>
      </c>
      <c r="H16" s="183">
        <v>0</v>
      </c>
      <c r="I16" s="184" t="s">
        <v>1769</v>
      </c>
      <c r="J16" s="184" t="s">
        <v>1769</v>
      </c>
      <c r="K16" s="224"/>
      <c r="L16" s="224"/>
      <c r="M16" s="224"/>
      <c r="N16" s="224"/>
      <c r="O16" s="224"/>
      <c r="P16" s="185"/>
      <c r="Q16" s="225"/>
      <c r="R16" s="182" t="s">
        <v>13803</v>
      </c>
      <c r="S16" s="181" t="str">
        <f t="shared" ca="1" si="4"/>
        <v>BO</v>
      </c>
      <c r="T16" s="181" t="str">
        <f ca="1">IF(B16="","",IF(ISERROR(MATCH($J16,[1]SorP!$B$1:$B$6230,0)),"",INDIRECT("'SorP'!$A$"&amp;MATCH($J16,[1]SorP!$B$1:$B$6230,0))))</f>
        <v>BO-O</v>
      </c>
      <c r="U16" s="201"/>
      <c r="V16" s="226">
        <f>IF(C16="",NA(),IF(OR(C16="Smelter not listed",C16="Smelter not yet identified"),MATCH($B16&amp;$D16,'[1]Smelter Look-up'!$J:$J,0),MATCH($B16&amp;$C16,'[1]Smelter Look-up'!$J:$J,0)))</f>
        <v>479</v>
      </c>
      <c r="X16" s="227">
        <f t="shared" si="1"/>
        <v>0</v>
      </c>
      <c r="AB16" s="228" t="str">
        <f t="shared" si="2"/>
        <v>TinOperaciones Metalurgicas S.A.</v>
      </c>
    </row>
    <row r="17" spans="1:28" s="227" customFormat="1" ht="24.95" customHeight="1">
      <c r="A17" s="262" t="s">
        <v>1815</v>
      </c>
      <c r="B17" s="182" t="s">
        <v>1126</v>
      </c>
      <c r="C17" s="186" t="s">
        <v>12932</v>
      </c>
      <c r="D17" s="230"/>
      <c r="E17" s="182" t="s">
        <v>1091</v>
      </c>
      <c r="F17" s="182" t="s">
        <v>1815</v>
      </c>
      <c r="G17" s="182" t="s">
        <v>13240</v>
      </c>
      <c r="H17" s="183">
        <v>0</v>
      </c>
      <c r="I17" s="184" t="s">
        <v>1816</v>
      </c>
      <c r="J17" s="184" t="s">
        <v>3153</v>
      </c>
      <c r="K17" s="224"/>
      <c r="L17" s="224"/>
      <c r="M17" s="224"/>
      <c r="N17" s="224"/>
      <c r="O17" s="224"/>
      <c r="P17" s="185"/>
      <c r="Q17" s="225"/>
      <c r="R17" s="182" t="s">
        <v>12932</v>
      </c>
      <c r="S17" s="181" t="str">
        <f t="shared" ca="1" si="4"/>
        <v>BE</v>
      </c>
      <c r="T17" s="181" t="str">
        <f ca="1">IF(B17="","",IF(ISERROR(MATCH($J17,[1]SorP!$B$1:$B$6230,0)),"",INDIRECT("'SorP'!$A$"&amp;MATCH($J17,[1]SorP!$B$1:$B$6230,0))))</f>
        <v>BE-VAN</v>
      </c>
      <c r="U17" s="201"/>
      <c r="V17" s="226">
        <f>IF(C17="",NA(),IF(OR(C17="Smelter not listed",C17="Smelter not yet identified"),MATCH($B17&amp;$D17,'[1]Smelter Look-up'!$J:$J,0),MATCH($B17&amp;$C17,'[1]Smelter Look-up'!$J:$J,0)))</f>
        <v>462</v>
      </c>
      <c r="X17" s="227">
        <f t="shared" si="1"/>
        <v>0</v>
      </c>
      <c r="AB17" s="228" t="str">
        <f t="shared" si="2"/>
        <v>TinMetallo Belgium N.V.</v>
      </c>
    </row>
    <row r="18" spans="1:28" s="227" customFormat="1" ht="24.95" customHeight="1">
      <c r="A18" s="181" t="s">
        <v>773</v>
      </c>
      <c r="B18" s="182" t="s">
        <v>1126</v>
      </c>
      <c r="C18" s="186" t="s">
        <v>1030</v>
      </c>
      <c r="D18" s="230"/>
      <c r="E18" s="182" t="s">
        <v>876</v>
      </c>
      <c r="F18" s="182" t="s">
        <v>773</v>
      </c>
      <c r="G18" s="182" t="s">
        <v>13240</v>
      </c>
      <c r="H18" s="183">
        <v>0</v>
      </c>
      <c r="I18" s="184" t="s">
        <v>1785</v>
      </c>
      <c r="J18" s="184" t="s">
        <v>9115</v>
      </c>
      <c r="K18" s="224"/>
      <c r="L18" s="224"/>
      <c r="M18" s="224"/>
      <c r="N18" s="224"/>
      <c r="O18" s="224"/>
      <c r="P18" s="185"/>
      <c r="Q18" s="225"/>
      <c r="R18" s="182" t="s">
        <v>1030</v>
      </c>
      <c r="S18" s="181" t="str">
        <f t="shared" ca="1" si="4"/>
        <v>PE</v>
      </c>
      <c r="T18" s="181" t="str">
        <f ca="1">IF(B18="","",IF(ISERROR(MATCH($J18,[1]SorP!$B$1:$B$6230,0)),"",INDIRECT("'SorP'!$A$"&amp;MATCH($J18,[1]SorP!$B$1:$B$6230,0))))</f>
        <v>OM-MU</v>
      </c>
      <c r="U18" s="201"/>
      <c r="V18" s="226">
        <f>IF(C18="",NA(),IF(OR(C18="Smelter not listed",C18="Smelter not yet identified"),MATCH($B18&amp;$D18,'[1]Smelter Look-up'!$J:$J,0),MATCH($B18&amp;$C18,'[1]Smelter Look-up'!$J:$J,0)))</f>
        <v>468</v>
      </c>
      <c r="X18" s="227">
        <f t="shared" si="1"/>
        <v>0</v>
      </c>
      <c r="AB18" s="228" t="str">
        <f t="shared" si="2"/>
        <v>TinMinsur</v>
      </c>
    </row>
    <row r="19" spans="1:28" s="227" customFormat="1" ht="24.95" customHeight="1">
      <c r="A19" s="181" t="s">
        <v>800</v>
      </c>
      <c r="B19" s="182" t="s">
        <v>1126</v>
      </c>
      <c r="C19" s="186" t="s">
        <v>13802</v>
      </c>
      <c r="D19" s="230"/>
      <c r="E19" s="182" t="s">
        <v>1101</v>
      </c>
      <c r="F19" s="182" t="s">
        <v>800</v>
      </c>
      <c r="G19" s="182" t="s">
        <v>13240</v>
      </c>
      <c r="H19" s="183">
        <v>0</v>
      </c>
      <c r="I19" s="184" t="s">
        <v>1792</v>
      </c>
      <c r="J19" s="184" t="s">
        <v>6065</v>
      </c>
      <c r="K19" s="224"/>
      <c r="L19" s="224"/>
      <c r="M19" s="224"/>
      <c r="N19" s="224"/>
      <c r="O19" s="224"/>
      <c r="P19" s="185"/>
      <c r="Q19" s="225"/>
      <c r="R19" s="182" t="s">
        <v>13802</v>
      </c>
      <c r="S19" s="181" t="str">
        <f t="shared" ca="1" si="4"/>
        <v>ID</v>
      </c>
      <c r="T19" s="181" t="str">
        <f ca="1">IF(B19="","",IF(ISERROR(MATCH($J19,[1]SorP!$B$1:$B$6230,0)),"",INDIRECT("'SorP'!$A$"&amp;MATCH($J19,[1]SorP!$B$1:$B$6230,0))))</f>
        <v>HU-BE</v>
      </c>
      <c r="U19" s="201"/>
      <c r="V19" s="226">
        <f>IF(C19="",NA(),IF(OR(C19="Smelter not listed",C19="Smelter not yet identified"),MATCH($B19&amp;$D19,'[1]Smelter Look-up'!$J:$J,0),MATCH($B19&amp;$C19,'[1]Smelter Look-up'!$J:$J,0)))</f>
        <v>508</v>
      </c>
      <c r="X19" s="227">
        <f t="shared" si="1"/>
        <v>0</v>
      </c>
      <c r="AB19" s="228" t="str">
        <f t="shared" si="2"/>
        <v>TinPT Timah Tbk Kundur</v>
      </c>
    </row>
    <row r="20" spans="1:28" s="227" customFormat="1" ht="24.95" customHeight="1">
      <c r="A20" s="181" t="s">
        <v>779</v>
      </c>
      <c r="B20" s="182" t="s">
        <v>1126</v>
      </c>
      <c r="C20" s="186" t="s">
        <v>627</v>
      </c>
      <c r="D20" s="230"/>
      <c r="E20" s="182" t="s">
        <v>1101</v>
      </c>
      <c r="F20" s="182" t="s">
        <v>779</v>
      </c>
      <c r="G20" s="182" t="s">
        <v>13240</v>
      </c>
      <c r="H20" s="183">
        <v>0</v>
      </c>
      <c r="I20" s="184" t="s">
        <v>1767</v>
      </c>
      <c r="J20" s="184" t="s">
        <v>12852</v>
      </c>
      <c r="K20" s="224"/>
      <c r="L20" s="224"/>
      <c r="M20" s="224"/>
      <c r="N20" s="224"/>
      <c r="O20" s="224"/>
      <c r="P20" s="185"/>
      <c r="Q20" s="225"/>
      <c r="R20" s="182" t="s">
        <v>627</v>
      </c>
      <c r="S20" s="181" t="str">
        <f t="shared" ca="1" si="4"/>
        <v>ID</v>
      </c>
      <c r="T20" s="181" t="str">
        <f ca="1">IF(B20="","",IF(ISERROR(MATCH($J20,[1]SorP!$B$1:$B$6230,0)),"",INDIRECT("'SorP'!$A$"&amp;MATCH($J20,[1]SorP!$B$1:$B$6230,0))))</f>
        <v>HT-SD</v>
      </c>
      <c r="U20" s="201"/>
      <c r="V20" s="226">
        <f>IF(C20="",NA(),IF(OR(C20="Smelter not listed",C20="Smelter not yet identified"),MATCH($B20&amp;$D20,'[1]Smelter Look-up'!$J:$J,0),MATCH($B20&amp;$C20,'[1]Smelter Look-up'!$J:$J,0)))</f>
        <v>496</v>
      </c>
      <c r="X20" s="227">
        <f t="shared" si="1"/>
        <v>0</v>
      </c>
      <c r="AB20" s="228" t="str">
        <f t="shared" si="2"/>
        <v>TinPT Mitra Stania Prima</v>
      </c>
    </row>
    <row r="21" spans="1:28" s="227" customFormat="1" ht="24.95" customHeight="1">
      <c r="A21" s="181" t="s">
        <v>766</v>
      </c>
      <c r="B21" s="182" t="s">
        <v>1126</v>
      </c>
      <c r="C21" s="186" t="s">
        <v>811</v>
      </c>
      <c r="D21" s="230"/>
      <c r="E21" s="182" t="s">
        <v>878</v>
      </c>
      <c r="F21" s="182" t="s">
        <v>766</v>
      </c>
      <c r="G21" s="182" t="s">
        <v>13240</v>
      </c>
      <c r="H21" s="183">
        <v>0</v>
      </c>
      <c r="I21" s="184" t="s">
        <v>1771</v>
      </c>
      <c r="J21" s="184" t="s">
        <v>9501</v>
      </c>
      <c r="K21" s="224"/>
      <c r="L21" s="224"/>
      <c r="M21" s="224"/>
      <c r="N21" s="224"/>
      <c r="O21" s="224"/>
      <c r="P21" s="185"/>
      <c r="Q21" s="225"/>
      <c r="R21" s="182" t="s">
        <v>811</v>
      </c>
      <c r="S21" s="181" t="str">
        <f t="shared" ca="1" si="4"/>
        <v>PL</v>
      </c>
      <c r="T21" s="181" t="str">
        <f ca="1">IF(B21="","",IF(ISERROR(MATCH($J21,[1]SorP!$B$1:$B$6230,0)),"",INDIRECT("'SorP'!$A$"&amp;MATCH($J21,[1]SorP!$B$1:$B$6230,0))))</f>
        <v>PH-KAL</v>
      </c>
      <c r="U21" s="201"/>
      <c r="V21" s="226">
        <f>IF(C21="",NA(),IF(OR(C21="Smelter not listed",C21="Smelter not yet identified"),MATCH($B21&amp;$D21,'[1]Smelter Look-up'!$J:$J,0),MATCH($B21&amp;$C21,'[1]Smelter Look-up'!$J:$J,0)))</f>
        <v>427</v>
      </c>
      <c r="X21" s="227">
        <f t="shared" si="1"/>
        <v>0</v>
      </c>
      <c r="AB21" s="228" t="str">
        <f t="shared" si="2"/>
        <v>TinFenix Metals</v>
      </c>
    </row>
    <row r="22" spans="1:28" s="227" customFormat="1" ht="24.95" customHeight="1">
      <c r="A22" s="181" t="s">
        <v>784</v>
      </c>
      <c r="B22" s="182" t="s">
        <v>1126</v>
      </c>
      <c r="C22" s="186" t="s">
        <v>1027</v>
      </c>
      <c r="D22" s="230"/>
      <c r="E22" s="182" t="s">
        <v>884</v>
      </c>
      <c r="F22" s="182" t="s">
        <v>784</v>
      </c>
      <c r="G22" s="182" t="s">
        <v>13240</v>
      </c>
      <c r="H22" s="183">
        <v>0</v>
      </c>
      <c r="I22" s="184" t="s">
        <v>1795</v>
      </c>
      <c r="J22" s="184" t="s">
        <v>1796</v>
      </c>
      <c r="K22" s="224"/>
      <c r="L22" s="224"/>
      <c r="M22" s="224"/>
      <c r="N22" s="224"/>
      <c r="O22" s="224"/>
      <c r="P22" s="185"/>
      <c r="Q22" s="225"/>
      <c r="R22" s="182" t="s">
        <v>1027</v>
      </c>
      <c r="S22" s="181" t="str">
        <f t="shared" ca="1" si="4"/>
        <v>TH</v>
      </c>
      <c r="T22" s="181" t="str">
        <f ca="1">IF(B22="","",IF(ISERROR(MATCH($J22,[1]SorP!$B$1:$B$6230,0)),"",INDIRECT("'SorP'!$A$"&amp;MATCH($J22,[1]SorP!$B$1:$B$6230,0))))</f>
        <v>TH-27</v>
      </c>
      <c r="U22" s="201"/>
      <c r="V22" s="226">
        <f>IF(C22="",NA(),IF(OR(C22="Smelter not listed",C22="Smelter not yet identified"),MATCH($B22&amp;$D22,'[1]Smelter Look-up'!$J:$J,0),MATCH($B22&amp;$C22,'[1]Smelter Look-up'!$J:$J,0)))</f>
        <v>523</v>
      </c>
      <c r="X22" s="227">
        <f t="shared" si="1"/>
        <v>0</v>
      </c>
      <c r="AB22" s="228" t="str">
        <f t="shared" si="2"/>
        <v>TinThaisarco</v>
      </c>
    </row>
    <row r="23" spans="1:28" s="227" customFormat="1" ht="24.95" customHeight="1">
      <c r="A23" s="181" t="s">
        <v>781</v>
      </c>
      <c r="B23" s="182" t="s">
        <v>1126</v>
      </c>
      <c r="C23" s="186" t="s">
        <v>13801</v>
      </c>
      <c r="D23" s="230"/>
      <c r="E23" s="182" t="s">
        <v>1101</v>
      </c>
      <c r="F23" s="182" t="s">
        <v>781</v>
      </c>
      <c r="G23" s="182" t="s">
        <v>13240</v>
      </c>
      <c r="H23" s="183">
        <v>0</v>
      </c>
      <c r="I23" s="184" t="s">
        <v>1794</v>
      </c>
      <c r="J23" s="184" t="s">
        <v>12852</v>
      </c>
      <c r="K23" s="224"/>
      <c r="L23" s="224"/>
      <c r="M23" s="224"/>
      <c r="N23" s="224"/>
      <c r="O23" s="224"/>
      <c r="P23" s="185"/>
      <c r="Q23" s="225"/>
      <c r="R23" s="182" t="s">
        <v>13801</v>
      </c>
      <c r="S23" s="181" t="str">
        <f t="shared" ca="1" si="4"/>
        <v>ID</v>
      </c>
      <c r="T23" s="181" t="str">
        <f ca="1">IF(B23="","",IF(ISERROR(MATCH($J23,[1]SorP!$B$1:$B$6230,0)),"",INDIRECT("'SorP'!$A$"&amp;MATCH($J23,[1]SorP!$B$1:$B$6230,0))))</f>
        <v>HT-SD</v>
      </c>
      <c r="U23" s="201"/>
      <c r="V23" s="226">
        <f>IF(C23="",NA(),IF(OR(C23="Smelter not listed",C23="Smelter not yet identified"),MATCH($B23&amp;$D23,'[1]Smelter Look-up'!$J:$J,0),MATCH($B23&amp;$C23,'[1]Smelter Look-up'!$J:$J,0)))</f>
        <v>509</v>
      </c>
      <c r="X23" s="227">
        <f t="shared" si="1"/>
        <v>0</v>
      </c>
      <c r="AB23" s="228" t="str">
        <f t="shared" si="2"/>
        <v>TinPT Timah Tbk Mentok</v>
      </c>
    </row>
    <row r="24" spans="1:28" s="227" customFormat="1" ht="24.95" customHeight="1">
      <c r="A24" s="181" t="s">
        <v>787</v>
      </c>
      <c r="B24" s="182" t="s">
        <v>1126</v>
      </c>
      <c r="C24" s="186" t="s">
        <v>15472</v>
      </c>
      <c r="D24" s="230"/>
      <c r="E24" s="182" t="s">
        <v>1096</v>
      </c>
      <c r="F24" s="182" t="s">
        <v>787</v>
      </c>
      <c r="G24" s="182" t="s">
        <v>13240</v>
      </c>
      <c r="H24" s="183">
        <v>0</v>
      </c>
      <c r="I24" s="184" t="s">
        <v>2446</v>
      </c>
      <c r="J24" s="184" t="s">
        <v>13628</v>
      </c>
      <c r="K24" s="224"/>
      <c r="L24" s="224"/>
      <c r="M24" s="224"/>
      <c r="N24" s="224"/>
      <c r="O24" s="224"/>
      <c r="P24" s="185"/>
      <c r="Q24" s="225"/>
      <c r="R24" s="182" t="s">
        <v>15472</v>
      </c>
      <c r="S24" s="181" t="str">
        <f t="shared" ca="1" si="4"/>
        <v>CN</v>
      </c>
      <c r="T24" s="181" t="str">
        <f ca="1">IF(B24="","",IF(ISERROR(MATCH($J24,[1]SorP!$B$1:$B$6230,0)),"",INDIRECT("'SorP'!$A$"&amp;MATCH($J24,[1]SorP!$B$1:$B$6230,0))))</f>
        <v>CN-YN</v>
      </c>
      <c r="U24" s="201"/>
      <c r="V24" s="226">
        <f>IF(C24="",NA(),IF(OR(C24="Smelter not listed",C24="Smelter not yet identified"),MATCH($B24&amp;$D24,'[1]Smelter Look-up'!$J:$J,0),MATCH($B24&amp;$C24,'[1]Smelter Look-up'!$J:$J,0)))</f>
        <v>526</v>
      </c>
      <c r="X24" s="227">
        <f t="shared" si="1"/>
        <v>0</v>
      </c>
      <c r="AB24" s="228" t="str">
        <f t="shared" si="2"/>
        <v>TinTin Smelting Branch of Yunnan Tin Co., Ltd.</v>
      </c>
    </row>
    <row r="25" spans="1:28" s="227" customFormat="1" ht="24.95" customHeight="1">
      <c r="A25" s="181" t="s">
        <v>767</v>
      </c>
      <c r="B25" s="182" t="s">
        <v>1126</v>
      </c>
      <c r="C25" s="186" t="s">
        <v>2144</v>
      </c>
      <c r="D25" s="230"/>
      <c r="E25" s="182" t="s">
        <v>1096</v>
      </c>
      <c r="F25" s="182" t="s">
        <v>767</v>
      </c>
      <c r="G25" s="182" t="s">
        <v>13240</v>
      </c>
      <c r="H25" s="183">
        <v>0</v>
      </c>
      <c r="I25" s="184" t="s">
        <v>2446</v>
      </c>
      <c r="J25" s="184" t="s">
        <v>13628</v>
      </c>
      <c r="K25" s="224"/>
      <c r="L25" s="224"/>
      <c r="M25" s="224"/>
      <c r="N25" s="224"/>
      <c r="O25" s="224"/>
      <c r="P25" s="185"/>
      <c r="Q25" s="225"/>
      <c r="R25" s="182" t="s">
        <v>2144</v>
      </c>
      <c r="S25" s="181" t="str">
        <f t="shared" ca="1" si="4"/>
        <v>CN</v>
      </c>
      <c r="T25" s="181" t="str">
        <f ca="1">IF(B25="","",IF(ISERROR(MATCH($J25,[1]SorP!$B$1:$B$6230,0)),"",INDIRECT("'SorP'!$A$"&amp;MATCH($J25,[1]SorP!$B$1:$B$6230,0))))</f>
        <v>CN-YN</v>
      </c>
      <c r="U25" s="201"/>
      <c r="V25" s="226">
        <f>IF(C25="",NA(),IF(OR(C25="Smelter not listed",C25="Smelter not yet identified"),MATCH($B25&amp;$D25,'[1]Smelter Look-up'!$J:$J,0),MATCH($B25&amp;$C25,'[1]Smelter Look-up'!$J:$J,0)))</f>
        <v>433</v>
      </c>
      <c r="X25" s="227">
        <f t="shared" si="1"/>
        <v>0</v>
      </c>
      <c r="AB25" s="228" t="str">
        <f t="shared" si="2"/>
        <v>TinGejiu Non-Ferrous Metal Processing Co., Ltd.</v>
      </c>
    </row>
    <row r="26" spans="1:28" s="227" customFormat="1" ht="24.95" customHeight="1">
      <c r="A26" s="181" t="s">
        <v>771</v>
      </c>
      <c r="B26" s="182" t="s">
        <v>1126</v>
      </c>
      <c r="C26" s="186" t="s">
        <v>817</v>
      </c>
      <c r="D26" s="230"/>
      <c r="E26" s="182" t="s">
        <v>1111</v>
      </c>
      <c r="F26" s="182" t="s">
        <v>771</v>
      </c>
      <c r="G26" s="182" t="s">
        <v>13240</v>
      </c>
      <c r="H26" s="183">
        <v>0</v>
      </c>
      <c r="I26" s="184" t="s">
        <v>1780</v>
      </c>
      <c r="J26" s="184" t="s">
        <v>8688</v>
      </c>
      <c r="K26" s="224"/>
      <c r="L26" s="224"/>
      <c r="M26" s="224"/>
      <c r="N26" s="224"/>
      <c r="O26" s="224"/>
      <c r="P26" s="185"/>
      <c r="Q26" s="225"/>
      <c r="R26" s="182" t="s">
        <v>817</v>
      </c>
      <c r="S26" s="181" t="str">
        <f t="shared" ca="1" si="4"/>
        <v>MY</v>
      </c>
      <c r="T26" s="181" t="str">
        <f ca="1">IF(B26="","",IF(ISERROR(MATCH($J26,[1]SorP!$B$1:$B$6230,0)),"",INDIRECT("'SorP'!$A$"&amp;MATCH($J26,[1]SorP!$B$1:$B$6230,0))))</f>
        <v>MW-KR</v>
      </c>
      <c r="U26" s="201"/>
      <c r="V26" s="226">
        <f>IF(C26="",NA(),IF(OR(C26="Smelter not listed",C26="Smelter not yet identified"),MATCH($B26&amp;$D26,'[1]Smelter Look-up'!$J:$J,0),MATCH($B26&amp;$C26,'[1]Smelter Look-up'!$J:$J,0)))</f>
        <v>457</v>
      </c>
      <c r="X26" s="227">
        <f t="shared" si="1"/>
        <v>0</v>
      </c>
      <c r="AB26" s="228" t="str">
        <f t="shared" si="2"/>
        <v>TinMalaysia Smelting Corporation (MSC)</v>
      </c>
    </row>
    <row r="27" spans="1:28" s="227" customFormat="1" ht="51">
      <c r="A27" s="181" t="s">
        <v>14029</v>
      </c>
      <c r="B27" s="182" t="s">
        <v>1126</v>
      </c>
      <c r="C27" s="186" t="s">
        <v>12936</v>
      </c>
      <c r="D27" s="230"/>
      <c r="E27" s="182" t="s">
        <v>1101</v>
      </c>
      <c r="F27" s="182" t="s">
        <v>14029</v>
      </c>
      <c r="G27" s="182" t="s">
        <v>13240</v>
      </c>
      <c r="H27" s="183">
        <v>0</v>
      </c>
      <c r="I27" s="184" t="s">
        <v>15147</v>
      </c>
      <c r="J27" s="184" t="s">
        <v>12852</v>
      </c>
      <c r="K27" s="224"/>
      <c r="L27" s="224"/>
      <c r="M27" s="224"/>
      <c r="N27" s="224"/>
      <c r="O27" s="224"/>
      <c r="P27" s="185"/>
      <c r="Q27" s="225"/>
      <c r="R27" s="182" t="s">
        <v>12936</v>
      </c>
      <c r="S27" s="181" t="str">
        <f t="shared" ref="S27:S30" ca="1" si="5">IF(B27="","",IF(ISERROR(MATCH($E27,CL,0)),"Unknown",INDIRECT("'C'!$A$"&amp;MATCH($E27,CL,0)+1)))</f>
        <v>ID</v>
      </c>
      <c r="T27" s="181" t="str">
        <f ca="1">IF(B27="","",IF(ISERROR(MATCH($J27,[2]SorP!$B$1:$B$6279,0)),"",INDIRECT("'SorP'!$A$"&amp;MATCH($J27,[2]SorP!$B$1:$B$6279,0))))</f>
        <v>ID-BB</v>
      </c>
      <c r="U27" s="201"/>
      <c r="V27" s="226">
        <f>IF(C27="",NA(),IF(OR(C27="Smelter not listed",C27="Smelter not yet identified"),MATCH($B27&amp;$D27,'[2]Smelter Look-up'!$J:$J,0),MATCH($B27&amp;$C27,'[2]Smelter Look-up'!$J:$J,0)))</f>
        <v>492</v>
      </c>
      <c r="X27" s="227">
        <f t="shared" si="1"/>
        <v>0</v>
      </c>
      <c r="AB27" s="228" t="str">
        <f t="shared" si="2"/>
        <v>TinPT Bangka Serumpun</v>
      </c>
    </row>
    <row r="28" spans="1:28" s="227" customFormat="1" ht="32.25" customHeight="1">
      <c r="A28" s="181" t="s">
        <v>785</v>
      </c>
      <c r="B28" s="182" t="s">
        <v>1126</v>
      </c>
      <c r="C28" s="186" t="s">
        <v>2532</v>
      </c>
      <c r="D28" s="230"/>
      <c r="E28" s="182" t="s">
        <v>1092</v>
      </c>
      <c r="F28" s="182" t="s">
        <v>785</v>
      </c>
      <c r="G28" s="182" t="s">
        <v>13240</v>
      </c>
      <c r="H28" s="183">
        <v>0</v>
      </c>
      <c r="I28" s="184" t="s">
        <v>1766</v>
      </c>
      <c r="J28" s="184" t="s">
        <v>1770</v>
      </c>
      <c r="K28" s="224"/>
      <c r="L28" s="224"/>
      <c r="M28" s="224"/>
      <c r="N28" s="224"/>
      <c r="O28" s="224"/>
      <c r="P28" s="185"/>
      <c r="Q28" s="225"/>
      <c r="R28" s="182" t="s">
        <v>2532</v>
      </c>
      <c r="S28" s="181" t="str">
        <f t="shared" ca="1" si="5"/>
        <v>BR</v>
      </c>
      <c r="T28" s="181" t="str">
        <f ca="1">IF(B28="","",IF(ISERROR(MATCH($J28,[2]SorP!$B$1:$B$6279,0)),"",INDIRECT("'SorP'!$A$"&amp;MATCH($J28,[2]SorP!$B$1:$B$6279,0))))</f>
        <v>BR-RO</v>
      </c>
      <c r="U28" s="201"/>
      <c r="V28" s="226">
        <f>IF(C28="",NA(),IF(OR(C28="Smelter not listed",C28="Smelter not yet identified"),MATCH($B28&amp;$D28,'[2]Smelter Look-up'!$J:$J,0),MATCH($B28&amp;$C28,'[2]Smelter Look-up'!$J:$J,0)))</f>
        <v>535</v>
      </c>
      <c r="X28" s="227">
        <f t="shared" si="1"/>
        <v>0</v>
      </c>
      <c r="AB28" s="228" t="str">
        <f t="shared" si="2"/>
        <v>TinWhite Solder Metalurgia e Mineracao Ltda.</v>
      </c>
    </row>
    <row r="29" spans="1:28" s="227" customFormat="1" ht="27" customHeight="1">
      <c r="A29" s="181" t="s">
        <v>778</v>
      </c>
      <c r="B29" s="182" t="s">
        <v>1126</v>
      </c>
      <c r="C29" s="186" t="s">
        <v>840</v>
      </c>
      <c r="D29" s="230"/>
      <c r="E29" s="182" t="s">
        <v>1101</v>
      </c>
      <c r="F29" s="182" t="s">
        <v>778</v>
      </c>
      <c r="G29" s="182" t="s">
        <v>13240</v>
      </c>
      <c r="H29" s="183">
        <v>0</v>
      </c>
      <c r="I29" s="184" t="s">
        <v>1767</v>
      </c>
      <c r="J29" s="184" t="s">
        <v>12852</v>
      </c>
      <c r="K29" s="224"/>
      <c r="L29" s="224"/>
      <c r="M29" s="224"/>
      <c r="N29" s="224"/>
      <c r="O29" s="224"/>
      <c r="P29" s="185"/>
      <c r="Q29" s="225"/>
      <c r="R29" s="182" t="s">
        <v>840</v>
      </c>
      <c r="S29" s="181" t="str">
        <f t="shared" ca="1" si="5"/>
        <v>ID</v>
      </c>
      <c r="T29" s="181" t="str">
        <f ca="1">IF(B29="","",IF(ISERROR(MATCH($J29,[2]SorP!$B$1:$B$6279,0)),"",INDIRECT("'SorP'!$A$"&amp;MATCH($J29,[2]SorP!$B$1:$B$6279,0))))</f>
        <v>ID-BB</v>
      </c>
      <c r="U29" s="201"/>
      <c r="V29" s="226">
        <f>IF(C29="",NA(),IF(OR(C29="Smelter not listed",C29="Smelter not yet identified"),MATCH($B29&amp;$D29,'[2]Smelter Look-up'!$J:$J,0),MATCH($B29&amp;$C29,'[2]Smelter Look-up'!$J:$J,0)))</f>
        <v>487</v>
      </c>
      <c r="X29" s="227">
        <f t="shared" si="1"/>
        <v>0</v>
      </c>
      <c r="AB29" s="228" t="str">
        <f t="shared" si="2"/>
        <v>TinPT Artha Cipta Langgeng</v>
      </c>
    </row>
    <row r="30" spans="1:28" s="227" customFormat="1" ht="42" customHeight="1">
      <c r="A30" s="181" t="s">
        <v>764</v>
      </c>
      <c r="B30" s="182" t="s">
        <v>1126</v>
      </c>
      <c r="C30" s="186" t="s">
        <v>838</v>
      </c>
      <c r="D30" s="230"/>
      <c r="E30" s="182" t="s">
        <v>2430</v>
      </c>
      <c r="F30" s="182" t="s">
        <v>764</v>
      </c>
      <c r="G30" s="182" t="s">
        <v>13240</v>
      </c>
      <c r="H30" s="183">
        <v>0</v>
      </c>
      <c r="I30" s="184" t="s">
        <v>1769</v>
      </c>
      <c r="J30" s="184" t="s">
        <v>1769</v>
      </c>
      <c r="K30" s="224"/>
      <c r="L30" s="224"/>
      <c r="M30" s="224"/>
      <c r="N30" s="224"/>
      <c r="O30" s="224"/>
      <c r="P30" s="185"/>
      <c r="Q30" s="225"/>
      <c r="R30" s="182" t="s">
        <v>838</v>
      </c>
      <c r="S30" s="181" t="str">
        <f t="shared" ca="1" si="5"/>
        <v>BO</v>
      </c>
      <c r="T30" s="181" t="str">
        <f ca="1">IF(B30="","",IF(ISERROR(MATCH($J30,[2]SorP!$B$1:$B$6279,0)),"",INDIRECT("'SorP'!$A$"&amp;MATCH($J30,[2]SorP!$B$1:$B$6279,0))))</f>
        <v>BO-O</v>
      </c>
      <c r="U30" s="201"/>
      <c r="V30" s="226">
        <f>IF(C30="",NA(),IF(OR(C30="Smelter not listed",C30="Smelter not yet identified"),MATCH($B30&amp;$D30,'[2]Smelter Look-up'!$J:$J,0),MATCH($B30&amp;$C30,'[2]Smelter Look-up'!$J:$J,0)))</f>
        <v>421</v>
      </c>
      <c r="X30" s="227">
        <f t="shared" si="1"/>
        <v>0</v>
      </c>
      <c r="AB30" s="228" t="str">
        <f t="shared" si="2"/>
        <v>TinEM Vinto</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ref="S31:S37" ca="1" si="6">IF(B31="","",IF(ISERROR(MATCH($E31,CL,0)),"Unknown",INDIRECT("'C'!$A$"&amp;MATCH($E31,CL,0)+1)))</f>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ref="X31:X37" ca="1" si="7">IF(AND(C31="Smelter not listed",OR(LEN(D31)=0,LEN(E31)=0)),1,0)</f>
        <v>0</v>
      </c>
      <c r="AB31" s="228" t="str">
        <f t="shared" ref="AB31:AB37" si="8">B31&amp;C31</f>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9">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10">IF(AND(C38="Smelter not listed",OR(LEN(D38)=0,LEN(E38)=0)),1,0)</f>
        <v>0</v>
      </c>
      <c r="AB38" s="228" t="str">
        <f t="shared" ref="AB38:AB68" si="11">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9"/>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10"/>
        <v>0</v>
      </c>
      <c r="AB39" s="228" t="str">
        <f t="shared" si="11"/>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9"/>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10"/>
        <v>0</v>
      </c>
      <c r="AB40" s="228" t="str">
        <f t="shared" si="11"/>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9"/>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10"/>
        <v>0</v>
      </c>
      <c r="AB41" s="228" t="str">
        <f t="shared" si="11"/>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9"/>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10"/>
        <v>0</v>
      </c>
      <c r="AB42" s="228" t="str">
        <f t="shared" si="11"/>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9"/>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10"/>
        <v>0</v>
      </c>
      <c r="AB43" s="228" t="str">
        <f t="shared" si="11"/>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9"/>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10"/>
        <v>0</v>
      </c>
      <c r="AB44" s="228" t="str">
        <f t="shared" si="11"/>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9"/>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10"/>
        <v>0</v>
      </c>
      <c r="AB45" s="228" t="str">
        <f t="shared" si="11"/>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9"/>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10"/>
        <v>0</v>
      </c>
      <c r="AB46" s="228" t="str">
        <f t="shared" si="11"/>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9"/>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10"/>
        <v>0</v>
      </c>
      <c r="AB47" s="228" t="str">
        <f t="shared" si="11"/>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9"/>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10"/>
        <v>0</v>
      </c>
      <c r="AB48" s="228" t="str">
        <f t="shared" si="11"/>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10"/>
        <v>0</v>
      </c>
      <c r="AB49" s="228" t="str">
        <f t="shared" si="11"/>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3">IF(AND(C69="Smelter not listed",OR(LEN(D69)=0,LEN(E69)=0)),1,0)</f>
        <v>0</v>
      </c>
      <c r="AB69" s="228" t="str">
        <f t="shared" ref="AB69"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5">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6">IF(AND(C70="Smelter not listed",OR(LEN(D70)=0,LEN(E70)=0)),1,0)</f>
        <v>0</v>
      </c>
      <c r="AB70" s="228" t="str">
        <f t="shared" ref="AB70:AB101" si="17">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5"/>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6"/>
        <v>0</v>
      </c>
      <c r="AB71" s="228" t="str">
        <f t="shared" si="17"/>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5"/>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6"/>
        <v>0</v>
      </c>
      <c r="AB72" s="228" t="str">
        <f t="shared" si="17"/>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5"/>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6"/>
        <v>0</v>
      </c>
      <c r="AB73" s="228" t="str">
        <f t="shared" si="17"/>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5"/>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6"/>
        <v>0</v>
      </c>
      <c r="AB74" s="228" t="str">
        <f t="shared" si="17"/>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5"/>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6"/>
        <v>0</v>
      </c>
      <c r="AB75" s="228" t="str">
        <f t="shared" si="17"/>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5"/>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6"/>
        <v>0</v>
      </c>
      <c r="AB76" s="228" t="str">
        <f t="shared" si="17"/>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5"/>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6"/>
        <v>0</v>
      </c>
      <c r="AB77" s="228" t="str">
        <f t="shared" si="17"/>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5"/>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6"/>
        <v>0</v>
      </c>
      <c r="AB78" s="228" t="str">
        <f t="shared" si="17"/>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6"/>
        <v>0</v>
      </c>
      <c r="AB79" s="228" t="str">
        <f t="shared" si="17"/>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8">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9">IF(AND(C102="Smelter not listed",OR(LEN(D102)=0,LEN(E102)=0)),1,0)</f>
        <v>0</v>
      </c>
      <c r="AB102" s="228" t="str">
        <f t="shared" ref="AB102:AB132" si="20">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8"/>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9"/>
        <v>0</v>
      </c>
      <c r="AB103" s="228" t="str">
        <f t="shared" si="20"/>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8"/>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9"/>
        <v>0</v>
      </c>
      <c r="AB104" s="228" t="str">
        <f t="shared" si="20"/>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8"/>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9"/>
        <v>0</v>
      </c>
      <c r="AB105" s="228" t="str">
        <f t="shared" si="20"/>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8"/>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9"/>
        <v>0</v>
      </c>
      <c r="AB106" s="228" t="str">
        <f t="shared" si="20"/>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8"/>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9"/>
        <v>0</v>
      </c>
      <c r="AB107" s="228" t="str">
        <f t="shared" si="20"/>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8"/>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9"/>
        <v>0</v>
      </c>
      <c r="AB108" s="228" t="str">
        <f t="shared" si="20"/>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8"/>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9"/>
        <v>0</v>
      </c>
      <c r="AB109" s="228" t="str">
        <f t="shared" si="20"/>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8"/>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9"/>
        <v>0</v>
      </c>
      <c r="AB110" s="228" t="str">
        <f t="shared" si="20"/>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9"/>
        <v>0</v>
      </c>
      <c r="AB111" s="228" t="str">
        <f t="shared" si="20"/>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2">IF(AND(C133="Smelter not listed",OR(LEN(D133)=0,LEN(E133)=0)),1,0)</f>
        <v>0</v>
      </c>
      <c r="AB133" s="228" t="str">
        <f t="shared" ref="AB133"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4">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5">IF(AND(C134="Smelter not listed",OR(LEN(D134)=0,LEN(E134)=0)),1,0)</f>
        <v>0</v>
      </c>
      <c r="AB134" s="228" t="str">
        <f t="shared" ref="AB134:AB165" si="26">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4"/>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5"/>
        <v>0</v>
      </c>
      <c r="AB135" s="228" t="str">
        <f t="shared" si="26"/>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4"/>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5"/>
        <v>0</v>
      </c>
      <c r="AB136" s="228" t="str">
        <f t="shared" si="26"/>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4"/>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5"/>
        <v>0</v>
      </c>
      <c r="AB137" s="228" t="str">
        <f t="shared" si="26"/>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4"/>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5"/>
        <v>0</v>
      </c>
      <c r="AB138" s="228" t="str">
        <f t="shared" si="26"/>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4"/>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5"/>
        <v>0</v>
      </c>
      <c r="AB139" s="228" t="str">
        <f t="shared" si="26"/>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4"/>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5"/>
        <v>0</v>
      </c>
      <c r="AB140" s="228" t="str">
        <f t="shared" si="26"/>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7">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8">IF(AND(C166="Smelter not listed",OR(LEN(D166)=0,LEN(E166)=0)),1,0)</f>
        <v>0</v>
      </c>
      <c r="AB166" s="228" t="str">
        <f t="shared" ref="AB166:AB196" si="29">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7"/>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8"/>
        <v>0</v>
      </c>
      <c r="AB167" s="228" t="str">
        <f t="shared" si="29"/>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7"/>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8"/>
        <v>0</v>
      </c>
      <c r="AB168" s="228" t="str">
        <f t="shared" si="29"/>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7"/>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8"/>
        <v>0</v>
      </c>
      <c r="AB169" s="228" t="str">
        <f t="shared" si="29"/>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7"/>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8"/>
        <v>0</v>
      </c>
      <c r="AB170" s="228" t="str">
        <f t="shared" si="29"/>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7"/>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8"/>
        <v>0</v>
      </c>
      <c r="AB171" s="228" t="str">
        <f t="shared" si="29"/>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7"/>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8"/>
        <v>0</v>
      </c>
      <c r="AB172" s="228" t="str">
        <f t="shared" si="29"/>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31">IF(AND(C197="Smelter not listed",OR(LEN(D197)=0,LEN(E197)=0)),1,0)</f>
        <v>0</v>
      </c>
      <c r="AB197" s="228" t="str">
        <f t="shared" ref="AB197"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3">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4">IF(AND(C198="Smelter not listed",OR(LEN(D198)=0,LEN(E198)=0)),1,0)</f>
        <v>0</v>
      </c>
      <c r="AB198" s="228" t="str">
        <f t="shared" ref="AB198:AB229" si="35">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3"/>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4"/>
        <v>0</v>
      </c>
      <c r="AB199" s="228" t="str">
        <f t="shared" si="3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3"/>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4"/>
        <v>0</v>
      </c>
      <c r="AB200" s="228" t="str">
        <f t="shared" si="35"/>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3"/>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4"/>
        <v>0</v>
      </c>
      <c r="AB201" s="228" t="str">
        <f t="shared" si="35"/>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3"/>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4"/>
        <v>0</v>
      </c>
      <c r="AB202" s="228" t="str">
        <f t="shared" si="35"/>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3"/>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4"/>
        <v>0</v>
      </c>
      <c r="AB203" s="228" t="str">
        <f t="shared" si="35"/>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3"/>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4"/>
        <v>0</v>
      </c>
      <c r="AB204" s="228" t="str">
        <f t="shared" si="35"/>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6">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7">IF(AND(C230="Smelter not listed",OR(LEN(D230)=0,LEN(E230)=0)),1,0)</f>
        <v>0</v>
      </c>
      <c r="AB230" s="228" t="str">
        <f t="shared" ref="AB230:AB260" si="38">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6"/>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7"/>
        <v>0</v>
      </c>
      <c r="AB231" s="228" t="str">
        <f t="shared" si="38"/>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40">IF(AND(C261="Smelter not listed",OR(LEN(D261)=0,LEN(E261)=0)),1,0)</f>
        <v>0</v>
      </c>
      <c r="AB261" s="228" t="str">
        <f t="shared" ref="AB261"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2">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3">IF(AND(C262="Smelter not listed",OR(LEN(D262)=0,LEN(E262)=0)),1,0)</f>
        <v>0</v>
      </c>
      <c r="AB262" s="228" t="str">
        <f t="shared" ref="AB262:AB293" si="44">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2"/>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3"/>
        <v>0</v>
      </c>
      <c r="AB263" s="228" t="str">
        <f t="shared" si="4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2"/>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3"/>
        <v>0</v>
      </c>
      <c r="AB264" s="228" t="str">
        <f t="shared" si="4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2"/>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3"/>
        <v>0</v>
      </c>
      <c r="AB265" s="228" t="str">
        <f t="shared" si="4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2"/>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3"/>
        <v>0</v>
      </c>
      <c r="AB266" s="228" t="str">
        <f t="shared" si="4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5">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6">IF(AND(C294="Smelter not listed",OR(LEN(D294)=0,LEN(E294)=0)),1,0)</f>
        <v>0</v>
      </c>
      <c r="AB294" s="228" t="str">
        <f t="shared" ref="AB294:AB324" si="47">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5"/>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6"/>
        <v>0</v>
      </c>
      <c r="AB295" s="228" t="str">
        <f t="shared" si="47"/>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9">IF(AND(C325="Smelter not listed",OR(LEN(D325)=0,LEN(E325)=0)),1,0)</f>
        <v>0</v>
      </c>
      <c r="AB325" s="228" t="str">
        <f t="shared" ref="AB325"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1">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2">IF(AND(C326="Smelter not listed",OR(LEN(D326)=0,LEN(E326)=0)),1,0)</f>
        <v>0</v>
      </c>
      <c r="AB326" s="228" t="str">
        <f t="shared" ref="AB326:AB357" si="53">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2"/>
        <v>0</v>
      </c>
      <c r="AB328" s="228" t="str">
        <f t="shared" si="5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2"/>
        <v>0</v>
      </c>
      <c r="AB329" s="228" t="str">
        <f t="shared" si="5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2"/>
        <v>0</v>
      </c>
      <c r="AB330" s="228" t="str">
        <f t="shared" si="5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4">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5">IF(AND(C358="Smelter not listed",OR(LEN(D358)=0,LEN(E358)=0)),1,0)</f>
        <v>0</v>
      </c>
      <c r="AB358" s="228" t="str">
        <f t="shared" ref="AB358:AB388" si="56">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8">IF(AND(C389="Smelter not listed",OR(LEN(D389)=0,LEN(E389)=0)),1,0)</f>
        <v>0</v>
      </c>
      <c r="AB389" s="228" t="str">
        <f t="shared" ref="AB389"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60">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61">IF(AND(C390="Smelter not listed",OR(LEN(D390)=0,LEN(E390)=0)),1,0)</f>
        <v>0</v>
      </c>
      <c r="AB390" s="228" t="str">
        <f t="shared" ref="AB390:AB421" si="62">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3">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4">IF(AND(C422="Smelter not listed",OR(LEN(D422)=0,LEN(E422)=0)),1,0)</f>
        <v>0</v>
      </c>
      <c r="AB422" s="228" t="str">
        <f t="shared" ref="AB422:AB452" si="65">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7">IF(AND(C453="Smelter not listed",OR(LEN(D453)=0,LEN(E453)=0)),1,0)</f>
        <v>0</v>
      </c>
      <c r="AB453" s="228" t="str">
        <f t="shared" ref="AB453"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9">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70">IF(AND(C454="Smelter not listed",OR(LEN(D454)=0,LEN(E454)=0)),1,0)</f>
        <v>0</v>
      </c>
      <c r="AB454" s="228" t="str">
        <f t="shared" ref="AB454:AB485" si="71">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2">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3">IF(AND(C486="Smelter not listed",OR(LEN(D486)=0,LEN(E486)=0)),1,0)</f>
        <v>0</v>
      </c>
      <c r="AB486" s="228" t="str">
        <f t="shared" ref="AB486:AB516" si="74">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6">IF(AND(C517="Smelter not listed",OR(LEN(D517)=0,LEN(E517)=0)),1,0)</f>
        <v>0</v>
      </c>
      <c r="AB517" s="228" t="str">
        <f t="shared" ref="AB517"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9">IF(AND(C518="Smelter not listed",OR(LEN(D518)=0,LEN(E518)=0)),1,0)</f>
        <v>0</v>
      </c>
      <c r="AB518" s="228" t="str">
        <f t="shared" ref="AB518:AB549" si="8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2">IF(AND(C550="Smelter not listed",OR(LEN(D550)=0,LEN(E550)=0)),1,0)</f>
        <v>0</v>
      </c>
      <c r="AB550" s="228" t="str">
        <f t="shared" ref="AB550:AB580" si="8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8">IF(AND(C586="Smelter not listed",OR(LEN(D586)=0,LEN(E586)=0)),1,0)</f>
        <v>0</v>
      </c>
      <c r="AB586" s="228" t="str">
        <f t="shared" ref="AB586"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90">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91">IF(AND(C587="Smelter not listed",OR(LEN(D587)=0,LEN(E587)=0)),1,0)</f>
        <v>0</v>
      </c>
      <c r="AB587" s="228" t="str">
        <f t="shared" ref="AB587:AB634" si="92">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4">IF(AND(C635="Smelter not listed",OR(LEN(D635)=0,LEN(E635)=0)),1,0)</f>
        <v>0</v>
      </c>
      <c r="AB635" s="228" t="str">
        <f t="shared" ref="AB635"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6">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7">IF(AND(C636="Smelter not listed",OR(LEN(D636)=0,LEN(E636)=0)),1,0)</f>
        <v>0</v>
      </c>
      <c r="AB636" s="228" t="str">
        <f t="shared" ref="AB636:AB667" si="98">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9">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100">IF(AND(C668="Smelter not listed",OR(LEN(D668)=0,LEN(E668)=0)),1,0)</f>
        <v>0</v>
      </c>
      <c r="AB668" s="228" t="str">
        <f t="shared" ref="AB668:AB698" si="101">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3">IF(AND(C699="Smelter not listed",OR(LEN(D699)=0,LEN(E699)=0)),1,0)</f>
        <v>0</v>
      </c>
      <c r="AB699" s="228" t="str">
        <f t="shared" ref="AB699"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5">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6">IF(AND(C700="Smelter not listed",OR(LEN(D700)=0,LEN(E700)=0)),1,0)</f>
        <v>0</v>
      </c>
      <c r="AB700" s="228" t="str">
        <f t="shared" ref="AB700:AB731" si="107">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8">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9">IF(AND(C732="Smelter not listed",OR(LEN(D732)=0,LEN(E732)=0)),1,0)</f>
        <v>0</v>
      </c>
      <c r="AB732" s="228" t="str">
        <f t="shared" ref="AB732:AB762" si="110">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2">IF(AND(C763="Smelter not listed",OR(LEN(D763)=0,LEN(E763)=0)),1,0)</f>
        <v>0</v>
      </c>
      <c r="AB763" s="228" t="str">
        <f t="shared" ref="AB763"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4">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5">IF(AND(C764="Smelter not listed",OR(LEN(D764)=0,LEN(E764)=0)),1,0)</f>
        <v>0</v>
      </c>
      <c r="AB764" s="228" t="str">
        <f t="shared" ref="AB764:AB795" si="116">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7">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8">IF(AND(C796="Smelter not listed",OR(LEN(D796)=0,LEN(E796)=0)),1,0)</f>
        <v>0</v>
      </c>
      <c r="AB796" s="228" t="str">
        <f t="shared" ref="AB796:AB826" si="119">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21">IF(AND(C827="Smelter not listed",OR(LEN(D827)=0,LEN(E827)=0)),1,0)</f>
        <v>0</v>
      </c>
      <c r="AB827" s="228" t="str">
        <f t="shared" ref="AB827"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3">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4">IF(AND(C828="Smelter not listed",OR(LEN(D828)=0,LEN(E828)=0)),1,0)</f>
        <v>0</v>
      </c>
      <c r="AB828" s="228" t="str">
        <f t="shared" ref="AB828:AB859" si="125">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6">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7">IF(AND(C860="Smelter not listed",OR(LEN(D860)=0,LEN(E860)=0)),1,0)</f>
        <v>0</v>
      </c>
      <c r="AB860" s="228" t="str">
        <f t="shared" ref="AB860:AB890" si="128">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30">IF(AND(C891="Smelter not listed",OR(LEN(D891)=0,LEN(E891)=0)),1,0)</f>
        <v>0</v>
      </c>
      <c r="AB891" s="228" t="str">
        <f t="shared" ref="AB891"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2">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3">IF(AND(C892="Smelter not listed",OR(LEN(D892)=0,LEN(E892)=0)),1,0)</f>
        <v>0</v>
      </c>
      <c r="AB892" s="228" t="str">
        <f t="shared" ref="AB892:AB923" si="134">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5">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6">IF(AND(C924="Smelter not listed",OR(LEN(D924)=0,LEN(E924)=0)),1,0)</f>
        <v>0</v>
      </c>
      <c r="AB924" s="228" t="str">
        <f t="shared" ref="AB924:AB954" si="137">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9">IF(AND(C955="Smelter not listed",OR(LEN(D955)=0,LEN(E955)=0)),1,0)</f>
        <v>0</v>
      </c>
      <c r="AB955" s="228" t="str">
        <f t="shared" ref="AB955"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1">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2">IF(AND(C956="Smelter not listed",OR(LEN(D956)=0,LEN(E956)=0)),1,0)</f>
        <v>0</v>
      </c>
      <c r="AB956" s="228" t="str">
        <f t="shared" ref="AB956:AB987" si="143">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4">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5">IF(AND(C988="Smelter not listed",OR(LEN(D988)=0,LEN(E988)=0)),1,0)</f>
        <v>0</v>
      </c>
      <c r="AB988" s="228" t="str">
        <f t="shared" ref="AB988:AB1018" si="146">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8">IF(AND(C1019="Smelter not listed",OR(LEN(D1019)=0,LEN(E1019)=0)),1,0)</f>
        <v>0</v>
      </c>
      <c r="AB1019" s="228" t="str">
        <f t="shared" ref="AB1019"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50">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51">IF(AND(C1020="Smelter not listed",OR(LEN(D1020)=0,LEN(E1020)=0)),1,0)</f>
        <v>0</v>
      </c>
      <c r="AB1020" s="228" t="str">
        <f t="shared" ref="AB1020:AB1051" si="152">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3">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4">IF(AND(C1052="Smelter not listed",OR(LEN(D1052)=0,LEN(E1052)=0)),1,0)</f>
        <v>0</v>
      </c>
      <c r="AB1052" s="228" t="str">
        <f t="shared" ref="AB1052:AB1082" si="155">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7">IF(AND(C1083="Smelter not listed",OR(LEN(D1083)=0,LEN(E1083)=0)),1,0)</f>
        <v>0</v>
      </c>
      <c r="AB1083" s="228" t="str">
        <f t="shared" ref="AB1083"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9">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60">IF(AND(C1084="Smelter not listed",OR(LEN(D1084)=0,LEN(E1084)=0)),1,0)</f>
        <v>0</v>
      </c>
      <c r="AB1084" s="228" t="str">
        <f t="shared" ref="AB1084:AB1115" si="161">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2">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3">IF(AND(C1116="Smelter not listed",OR(LEN(D1116)=0,LEN(E1116)=0)),1,0)</f>
        <v>0</v>
      </c>
      <c r="AB1116" s="228" t="str">
        <f t="shared" ref="AB1116:AB1146" si="164">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6">IF(AND(C1147="Smelter not listed",OR(LEN(D1147)=0,LEN(E1147)=0)),1,0)</f>
        <v>0</v>
      </c>
      <c r="AB1147" s="228" t="str">
        <f t="shared" ref="AB1147"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9">IF(AND(C1148="Smelter not listed",OR(LEN(D1148)=0,LEN(E1148)=0)),1,0)</f>
        <v>0</v>
      </c>
      <c r="AB1148" s="228" t="str">
        <f t="shared" ref="AB1148:AB1179" si="17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2">IF(AND(C1180="Smelter not listed",OR(LEN(D1180)=0,LEN(E1180)=0)),1,0)</f>
        <v>0</v>
      </c>
      <c r="AB1180" s="228" t="str">
        <f t="shared" ref="AB1180:AB1210" si="17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5">IF(AND(C1211="Smelter not listed",OR(LEN(D1211)=0,LEN(E1211)=0)),1,0)</f>
        <v>0</v>
      </c>
      <c r="AB1211" s="228" t="str">
        <f t="shared" ref="AB1211"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7">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8">IF(AND(C1212="Smelter not listed",OR(LEN(D1212)=0,LEN(E1212)=0)),1,0)</f>
        <v>0</v>
      </c>
      <c r="AB1212" s="228" t="str">
        <f t="shared" ref="AB1212:AB1243" si="179">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80">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81">IF(AND(C1244="Smelter not listed",OR(LEN(D1244)=0,LEN(E1244)=0)),1,0)</f>
        <v>0</v>
      </c>
      <c r="AB1244" s="228" t="str">
        <f t="shared" ref="AB1244:AB1274" si="182">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4">IF(AND(C1275="Smelter not listed",OR(LEN(D1275)=0,LEN(E1275)=0)),1,0)</f>
        <v>0</v>
      </c>
      <c r="AB1275" s="228" t="str">
        <f t="shared" ref="AB1275"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6">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7">IF(AND(C1276="Smelter not listed",OR(LEN(D1276)=0,LEN(E1276)=0)),1,0)</f>
        <v>0</v>
      </c>
      <c r="AB1276" s="228" t="str">
        <f t="shared" ref="AB1276:AB1307" si="188">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9">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90">IF(AND(C1308="Smelter not listed",OR(LEN(D1308)=0,LEN(E1308)=0)),1,0)</f>
        <v>0</v>
      </c>
      <c r="AB1308" s="228" t="str">
        <f t="shared" ref="AB1308:AB1338" si="191">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3">IF(AND(C1339="Smelter not listed",OR(LEN(D1339)=0,LEN(E1339)=0)),1,0)</f>
        <v>0</v>
      </c>
      <c r="AB1339" s="228" t="str">
        <f t="shared" ref="AB1339"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5">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6">IF(AND(C1340="Smelter not listed",OR(LEN(D1340)=0,LEN(E1340)=0)),1,0)</f>
        <v>0</v>
      </c>
      <c r="AB1340" s="228" t="str">
        <f t="shared" ref="AB1340:AB1371" si="197">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8">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9">IF(AND(C1372="Smelter not listed",OR(LEN(D1372)=0,LEN(E1372)=0)),1,0)</f>
        <v>0</v>
      </c>
      <c r="AB1372" s="228" t="str">
        <f t="shared" ref="AB1372:AB1402" si="200">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2">IF(AND(C1403="Smelter not listed",OR(LEN(D1403)=0,LEN(E1403)=0)),1,0)</f>
        <v>0</v>
      </c>
      <c r="AB1403" s="228" t="str">
        <f t="shared" ref="AB1403"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4">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5">IF(AND(C1404="Smelter not listed",OR(LEN(D1404)=0,LEN(E1404)=0)),1,0)</f>
        <v>0</v>
      </c>
      <c r="AB1404" s="228" t="str">
        <f t="shared" ref="AB1404:AB1435" si="206">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7">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8">IF(AND(C1436="Smelter not listed",OR(LEN(D1436)=0,LEN(E1436)=0)),1,0)</f>
        <v>0</v>
      </c>
      <c r="AB1436" s="228" t="str">
        <f t="shared" ref="AB1436:AB1466" si="209">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11">IF(AND(C1467="Smelter not listed",OR(LEN(D1467)=0,LEN(E1467)=0)),1,0)</f>
        <v>0</v>
      </c>
      <c r="AB1467" s="228" t="str">
        <f t="shared" ref="AB1467"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3">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4">IF(AND(C1468="Smelter not listed",OR(LEN(D1468)=0,LEN(E1468)=0)),1,0)</f>
        <v>0</v>
      </c>
      <c r="AB1468" s="228" t="str">
        <f t="shared" ref="AB1468:AB1499" si="215">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6">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7">IF(AND(C1500="Smelter not listed",OR(LEN(D1500)=0,LEN(E1500)=0)),1,0)</f>
        <v>0</v>
      </c>
      <c r="AB1500" s="228" t="str">
        <f t="shared" ref="AB1500:AB1530" si="218">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20">IF(AND(C1531="Smelter not listed",OR(LEN(D1531)=0,LEN(E1531)=0)),1,0)</f>
        <v>0</v>
      </c>
      <c r="AB1531" s="228" t="str">
        <f t="shared" ref="AB1531"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2">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3">IF(AND(C1532="Smelter not listed",OR(LEN(D1532)=0,LEN(E1532)=0)),1,0)</f>
        <v>0</v>
      </c>
      <c r="AB1532" s="228" t="str">
        <f t="shared" ref="AB1532:AB1563" si="224">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5">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6">IF(AND(C1564="Smelter not listed",OR(LEN(D1564)=0,LEN(E1564)=0)),1,0)</f>
        <v>0</v>
      </c>
      <c r="AB1564" s="228" t="str">
        <f t="shared" ref="AB1564:AB1594" si="227">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9">IF(AND(C1595="Smelter not listed",OR(LEN(D1595)=0,LEN(E1595)=0)),1,0)</f>
        <v>0</v>
      </c>
      <c r="AB1595" s="228" t="str">
        <f t="shared" ref="AB1595"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1">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2">IF(AND(C1596="Smelter not listed",OR(LEN(D1596)=0,LEN(E1596)=0)),1,0)</f>
        <v>0</v>
      </c>
      <c r="AB1596" s="228" t="str">
        <f t="shared" ref="AB1596:AB1627" si="233">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4">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5">IF(AND(C1628="Smelter not listed",OR(LEN(D1628)=0,LEN(E1628)=0)),1,0)</f>
        <v>0</v>
      </c>
      <c r="AB1628" s="228" t="str">
        <f t="shared" ref="AB1628:AB1658" si="236">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8">IF(AND(C1659="Smelter not listed",OR(LEN(D1659)=0,LEN(E1659)=0)),1,0)</f>
        <v>0</v>
      </c>
      <c r="AB1659" s="228" t="str">
        <f t="shared" ref="AB1659"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40">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41">IF(AND(C1660="Smelter not listed",OR(LEN(D1660)=0,LEN(E1660)=0)),1,0)</f>
        <v>0</v>
      </c>
      <c r="AB1660" s="228" t="str">
        <f t="shared" ref="AB1660:AB1691" si="242">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3">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4">IF(AND(C1692="Smelter not listed",OR(LEN(D1692)=0,LEN(E1692)=0)),1,0)</f>
        <v>0</v>
      </c>
      <c r="AB1692" s="228" t="str">
        <f t="shared" ref="AB1692:AB1722" si="245">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7">IF(AND(C1723="Smelter not listed",OR(LEN(D1723)=0,LEN(E1723)=0)),1,0)</f>
        <v>0</v>
      </c>
      <c r="AB1723" s="228" t="str">
        <f t="shared" ref="AB1723"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9">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50">IF(AND(C1724="Smelter not listed",OR(LEN(D1724)=0,LEN(E1724)=0)),1,0)</f>
        <v>0</v>
      </c>
      <c r="AB1724" s="228" t="str">
        <f t="shared" ref="AB1724:AB1755" si="251">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2">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3">IF(AND(C1756="Smelter not listed",OR(LEN(D1756)=0,LEN(E1756)=0)),1,0)</f>
        <v>0</v>
      </c>
      <c r="AB1756" s="228" t="str">
        <f t="shared" ref="AB1756:AB1786" si="254">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6">IF(AND(C1787="Smelter not listed",OR(LEN(D1787)=0,LEN(E1787)=0)),1,0)</f>
        <v>0</v>
      </c>
      <c r="AB1787" s="228" t="str">
        <f t="shared" ref="AB1787"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9">IF(AND(C1788="Smelter not listed",OR(LEN(D1788)=0,LEN(E1788)=0)),1,0)</f>
        <v>0</v>
      </c>
      <c r="AB1788" s="228" t="str">
        <f t="shared" ref="AB1788:AB1819" si="26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2">IF(AND(C1820="Smelter not listed",OR(LEN(D1820)=0,LEN(E1820)=0)),1,0)</f>
        <v>0</v>
      </c>
      <c r="AB1820" s="228" t="str">
        <f t="shared" ref="AB1820:AB1850" si="26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5">IF(AND(C1851="Smelter not listed",OR(LEN(D1851)=0,LEN(E1851)=0)),1,0)</f>
        <v>0</v>
      </c>
      <c r="AB1851" s="228" t="str">
        <f t="shared" ref="AB1851"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7">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8">IF(AND(C1852="Smelter not listed",OR(LEN(D1852)=0,LEN(E1852)=0)),1,0)</f>
        <v>0</v>
      </c>
      <c r="AB1852" s="228" t="str">
        <f t="shared" ref="AB1852:AB1883" si="269">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70">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71">IF(AND(C1884="Smelter not listed",OR(LEN(D1884)=0,LEN(E1884)=0)),1,0)</f>
        <v>0</v>
      </c>
      <c r="AB1884" s="228" t="str">
        <f t="shared" ref="AB1884:AB1914" si="272">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4">IF(AND(C1915="Smelter not listed",OR(LEN(D1915)=0,LEN(E1915)=0)),1,0)</f>
        <v>0</v>
      </c>
      <c r="AB1915" s="228" t="str">
        <f t="shared" ref="AB1915"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6">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7">IF(AND(C1916="Smelter not listed",OR(LEN(D1916)=0,LEN(E1916)=0)),1,0)</f>
        <v>0</v>
      </c>
      <c r="AB1916" s="228" t="str">
        <f t="shared" ref="AB1916:AB1947" si="278">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9">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80">IF(AND(C1948="Smelter not listed",OR(LEN(D1948)=0,LEN(E1948)=0)),1,0)</f>
        <v>0</v>
      </c>
      <c r="AB1948" s="228" t="str">
        <f t="shared" ref="AB1948:AB1978" si="281">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3">IF(AND(C1979="Smelter not listed",OR(LEN(D1979)=0,LEN(E1979)=0)),1,0)</f>
        <v>0</v>
      </c>
      <c r="AB1979" s="228" t="str">
        <f t="shared" ref="AB1979"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5">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6">IF(AND(C1980="Smelter not listed",OR(LEN(D1980)=0,LEN(E1980)=0)),1,0)</f>
        <v>0</v>
      </c>
      <c r="AB1980" s="228" t="str">
        <f t="shared" ref="AB1980:AB2011" si="287">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8">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9">IF(AND(C2012="Smelter not listed",OR(LEN(D2012)=0,LEN(E2012)=0)),1,0)</f>
        <v>0</v>
      </c>
      <c r="AB2012" s="228" t="str">
        <f t="shared" ref="AB2012:AB2042" si="290">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2">IF(AND(C2043="Smelter not listed",OR(LEN(D2043)=0,LEN(E2043)=0)),1,0)</f>
        <v>0</v>
      </c>
      <c r="AB2043" s="228" t="str">
        <f t="shared" ref="AB2043"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4">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5">IF(AND(C2044="Smelter not listed",OR(LEN(D2044)=0,LEN(E2044)=0)),1,0)</f>
        <v>0</v>
      </c>
      <c r="AB2044" s="228" t="str">
        <f t="shared" ref="AB2044:AB2075" si="296">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7">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8">IF(AND(C2076="Smelter not listed",OR(LEN(D2076)=0,LEN(E2076)=0)),1,0)</f>
        <v>0</v>
      </c>
      <c r="AB2076" s="228" t="str">
        <f t="shared" ref="AB2076:AB2106" si="299">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301">IF(AND(C2107="Smelter not listed",OR(LEN(D2107)=0,LEN(E2107)=0)),1,0)</f>
        <v>0</v>
      </c>
      <c r="AB2107" s="228" t="str">
        <f t="shared" ref="AB2107"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3">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4">IF(AND(C2108="Smelter not listed",OR(LEN(D2108)=0,LEN(E2108)=0)),1,0)</f>
        <v>0</v>
      </c>
      <c r="AB2108" s="228" t="str">
        <f t="shared" ref="AB2108:AB2139" si="305">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6">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7">IF(AND(C2140="Smelter not listed",OR(LEN(D2140)=0,LEN(E2140)=0)),1,0)</f>
        <v>0</v>
      </c>
      <c r="AB2140" s="228" t="str">
        <f t="shared" ref="AB2140:AB2170" si="308">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10">IF(AND(C2171="Smelter not listed",OR(LEN(D2171)=0,LEN(E2171)=0)),1,0)</f>
        <v>0</v>
      </c>
      <c r="AB2171" s="228" t="str">
        <f t="shared" ref="AB2171"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2">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3">IF(AND(C2172="Smelter not listed",OR(LEN(D2172)=0,LEN(E2172)=0)),1,0)</f>
        <v>0</v>
      </c>
      <c r="AB2172" s="228" t="str">
        <f t="shared" ref="AB2172:AB2203" si="314">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5">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6">IF(AND(C2204="Smelter not listed",OR(LEN(D2204)=0,LEN(E2204)=0)),1,0)</f>
        <v>0</v>
      </c>
      <c r="AB2204" s="228" t="str">
        <f t="shared" ref="AB2204:AB2234" si="317">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9">IF(AND(C2235="Smelter not listed",OR(LEN(D2235)=0,LEN(E2235)=0)),1,0)</f>
        <v>0</v>
      </c>
      <c r="AB2235" s="228" t="str">
        <f t="shared" ref="AB2235"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1">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2">IF(AND(C2236="Smelter not listed",OR(LEN(D2236)=0,LEN(E2236)=0)),1,0)</f>
        <v>0</v>
      </c>
      <c r="AB2236" s="228" t="str">
        <f t="shared" ref="AB2236:AB2267" si="323">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2"/>
        <v>0</v>
      </c>
      <c r="AB2238" s="228" t="str">
        <f t="shared" si="32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2"/>
        <v>0</v>
      </c>
      <c r="AB2239" s="228" t="str">
        <f t="shared" si="32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2"/>
        <v>0</v>
      </c>
      <c r="AB2240" s="228" t="str">
        <f t="shared" si="32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4">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5">IF(AND(C2268="Smelter not listed",OR(LEN(D2268)=0,LEN(E2268)=0)),1,0)</f>
        <v>0</v>
      </c>
      <c r="AB2268" s="228" t="str">
        <f t="shared" ref="AB2268:AB2298" si="326">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8">IF(AND(C2299="Smelter not listed",OR(LEN(D2299)=0,LEN(E2299)=0)),1,0)</f>
        <v>0</v>
      </c>
      <c r="AB2299" s="228" t="str">
        <f t="shared" ref="AB2299"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30">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31">IF(AND(C2300="Smelter not listed",OR(LEN(D2300)=0,LEN(E2300)=0)),1,0)</f>
        <v>0</v>
      </c>
      <c r="AB2300" s="228" t="str">
        <f t="shared" ref="AB2300:AB2331" si="332">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0"/>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si="33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0"/>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 t="shared" si="33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0"/>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1"/>
        <v>0</v>
      </c>
      <c r="AB2304" s="228" t="str">
        <f t="shared" si="33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3">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4">IF(AND(C2332="Smelter not listed",OR(LEN(D2332)=0,LEN(E2332)=0)),1,0)</f>
        <v>0</v>
      </c>
      <c r="AB2332" s="228" t="str">
        <f t="shared" ref="AB2332:AB2362" si="335">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7">IF(AND(C2363="Smelter not listed",OR(LEN(D2363)=0,LEN(E2363)=0)),1,0)</f>
        <v>0</v>
      </c>
      <c r="AB2363" s="228" t="str">
        <f t="shared" ref="AB2363"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9">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40">IF(AND(C2364="Smelter not listed",OR(LEN(D2364)=0,LEN(E2364)=0)),1,0)</f>
        <v>0</v>
      </c>
      <c r="AB2364" s="228" t="str">
        <f t="shared" ref="AB2364:AB2395" si="341">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9"/>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0"/>
        <v>0</v>
      </c>
      <c r="AB2365" s="228" t="str">
        <f t="shared" si="34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9"/>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0"/>
        <v>0</v>
      </c>
      <c r="AB2366" s="228" t="str">
        <f t="shared" si="34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9"/>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0"/>
        <v>0</v>
      </c>
      <c r="AB2367" s="228" t="str">
        <f t="shared" si="34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9"/>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0"/>
        <v>0</v>
      </c>
      <c r="AB2368" s="228" t="str">
        <f t="shared" si="34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2">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3">IF(AND(C2396="Smelter not listed",OR(LEN(D2396)=0,LEN(E2396)=0)),1,0)</f>
        <v>0</v>
      </c>
      <c r="AB2396" s="228" t="str">
        <f t="shared" ref="AB2396:AB2426" si="344">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2"/>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3"/>
        <v>0</v>
      </c>
      <c r="AB2397" s="228" t="str">
        <f t="shared" si="34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3"/>
        <v>0</v>
      </c>
      <c r="AB2398" s="228" t="str">
        <f t="shared" si="34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3"/>
        <v>0</v>
      </c>
      <c r="AB2399" s="228" t="str">
        <f t="shared" si="34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3"/>
        <v>0</v>
      </c>
      <c r="AB2400" s="228" t="str">
        <f t="shared" si="344"/>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6">IF(AND(C2427="Smelter not listed",OR(LEN(D2427)=0,LEN(E2427)=0)),1,0)</f>
        <v>0</v>
      </c>
      <c r="AB2427" s="228" t="str">
        <f t="shared" ref="AB2427"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9">IF(AND(C2428="Smelter not listed",OR(LEN(D2428)=0,LEN(E2428)=0)),1,0)</f>
        <v>0</v>
      </c>
      <c r="AB2428" s="228" t="str">
        <f t="shared" ref="AB2428:AB2459" si="35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9"/>
        <v>0</v>
      </c>
      <c r="AB2429" s="228" t="str">
        <f t="shared" si="35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9"/>
        <v>0</v>
      </c>
      <c r="AB2430" s="228" t="str">
        <f t="shared" si="35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9"/>
        <v>0</v>
      </c>
      <c r="AB2431" s="228" t="str">
        <f t="shared" si="35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9"/>
        <v>0</v>
      </c>
      <c r="AB2432" s="228" t="str">
        <f t="shared" si="35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9"/>
        <v>0</v>
      </c>
      <c r="AB2433" s="228" t="str">
        <f t="shared" si="35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9"/>
        <v>0</v>
      </c>
      <c r="AB2434" s="228" t="str">
        <f t="shared" si="35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9"/>
        <v>0</v>
      </c>
      <c r="AB2435" s="228" t="str">
        <f t="shared" si="35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9"/>
        <v>0</v>
      </c>
      <c r="AB2436" s="228" t="str">
        <f t="shared" si="35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9"/>
        <v>0</v>
      </c>
      <c r="AB2437" s="228" t="str">
        <f t="shared" si="35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9"/>
        <v>0</v>
      </c>
      <c r="AB2438" s="228" t="str">
        <f t="shared" si="35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si="35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2">IF(AND(C2460="Smelter not listed",OR(LEN(D2460)=0,LEN(E2460)=0)),1,0)</f>
        <v>0</v>
      </c>
      <c r="AB2460" s="228" t="str">
        <f t="shared" ref="AB2460:AB2490" si="35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2"/>
        <v>0</v>
      </c>
      <c r="AB2461" s="228" t="str">
        <f t="shared" si="35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2"/>
        <v>0</v>
      </c>
      <c r="AB2462" s="228" t="str">
        <f t="shared" si="35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2"/>
        <v>0</v>
      </c>
      <c r="AB2463" s="228" t="str">
        <f t="shared" si="35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2"/>
        <v>0</v>
      </c>
      <c r="AB2464" s="228" t="str">
        <f t="shared" si="35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2"/>
        <v>0</v>
      </c>
      <c r="AB2465" s="228" t="str">
        <f t="shared" si="35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2"/>
        <v>0</v>
      </c>
      <c r="AB2466" s="228" t="str">
        <f t="shared" si="35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2"/>
        <v>0</v>
      </c>
      <c r="AB2467" s="228" t="str">
        <f t="shared" si="35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2"/>
        <v>0</v>
      </c>
      <c r="AB2468" s="228" t="str">
        <f t="shared" si="35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2"/>
        <v>0</v>
      </c>
      <c r="AB2469" s="228" t="str">
        <f t="shared" si="35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2"/>
        <v>0</v>
      </c>
      <c r="AB2470" s="228" t="str">
        <f t="shared" si="35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2"/>
        <v>0</v>
      </c>
      <c r="AB2471" s="228" t="str">
        <f t="shared" si="35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2"/>
        <v>0</v>
      </c>
      <c r="AB2472" s="228" t="str">
        <f t="shared" si="35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2"/>
        <v>0</v>
      </c>
      <c r="AB2473" s="228" t="str">
        <f t="shared" si="35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2"/>
        <v>0</v>
      </c>
      <c r="AB2474" s="228" t="str">
        <f t="shared" si="35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2"/>
        <v>0</v>
      </c>
      <c r="AB2475" s="228" t="str">
        <f t="shared" si="35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2"/>
        <v>0</v>
      </c>
      <c r="AB2476" s="228" t="str">
        <f t="shared" si="35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2"/>
        <v>0</v>
      </c>
      <c r="AB2477" s="228" t="str">
        <f t="shared" si="35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2"/>
        <v>0</v>
      </c>
      <c r="AB2478" s="228" t="str">
        <f t="shared" si="35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2"/>
        <v>0</v>
      </c>
      <c r="AB2479" s="228" t="str">
        <f t="shared" si="35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2"/>
        <v>0</v>
      </c>
      <c r="AB2480" s="228" t="str">
        <f t="shared" si="35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2"/>
        <v>0</v>
      </c>
      <c r="AB2481" s="228" t="str">
        <f t="shared" si="35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2"/>
        <v>0</v>
      </c>
      <c r="AB2482" s="228" t="str">
        <f t="shared" si="35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2"/>
        <v>0</v>
      </c>
      <c r="AB2483" s="228" t="str">
        <f t="shared" si="35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2"/>
        <v>0</v>
      </c>
      <c r="AB2484" s="228" t="str">
        <f t="shared" si="35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2"/>
        <v>0</v>
      </c>
      <c r="AB2485" s="228" t="str">
        <f t="shared" si="35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2"/>
        <v>0</v>
      </c>
      <c r="AB2486" s="228" t="str">
        <f t="shared" si="35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2"/>
        <v>0</v>
      </c>
      <c r="AB2487" s="228" t="str">
        <f t="shared" si="35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2"/>
        <v>0</v>
      </c>
      <c r="AB2488" s="228" t="str">
        <f t="shared" si="35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2"/>
        <v>0</v>
      </c>
      <c r="AB2489" s="228" t="str">
        <f t="shared" si="35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2"/>
        <v>0</v>
      </c>
      <c r="AB2490" s="228" t="str">
        <f t="shared" si="35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2"/>
        <v>0</v>
      </c>
      <c r="AB2491" s="228" t="str">
        <f t="shared" ref="AB2491" si="355">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6">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7">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7"/>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7"/>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7"/>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7"/>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7"/>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7"/>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7"/>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7"/>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7"/>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7"/>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86D166-8E0C-4DB2-AD7A-7E49BFE8240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XFD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PRECI-DIP SA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Mrs Laura Bartek</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l.bartek@precidip.com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+41 32 421 71 03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Mme Nadine Gérard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n.gerard@precidip.com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www.precidip.com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2023-11-16T16:23:38Z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