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https://yageo.sharepoint.com/teams/YEComplaints/Material declaration/Certificates/"/>
    </mc:Choice>
  </mc:AlternateContent>
  <xr:revisionPtr revIDLastSave="0" documentId="13_ncr:1_{A88F862E-1D19-4E8D-A699-CAE6A94AE3D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Declaration!$A$1:$L$92</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s="1"/>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X74" i="5" s="1"/>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X94" i="5" s="1"/>
  <c r="V95" i="5"/>
  <c r="E95" i="5"/>
  <c r="V96" i="5"/>
  <c r="E96" i="5"/>
  <c r="V97" i="5"/>
  <c r="E97" i="5"/>
  <c r="V98" i="5"/>
  <c r="E98" i="5"/>
  <c r="V99" i="5"/>
  <c r="E99" i="5"/>
  <c r="V100" i="5"/>
  <c r="E100" i="5"/>
  <c r="V101" i="5"/>
  <c r="E101" i="5"/>
  <c r="V102" i="5"/>
  <c r="E102" i="5"/>
  <c r="V103" i="5"/>
  <c r="E103" i="5"/>
  <c r="V104" i="5"/>
  <c r="E104" i="5"/>
  <c r="V105" i="5"/>
  <c r="E105" i="5"/>
  <c r="V106" i="5"/>
  <c r="E106" i="5"/>
  <c r="X106" i="5" s="1"/>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X150" i="5" s="1"/>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X166" i="5" s="1"/>
  <c r="V167" i="5"/>
  <c r="E167" i="5"/>
  <c r="V168" i="5"/>
  <c r="E168" i="5"/>
  <c r="V169" i="5"/>
  <c r="E169" i="5"/>
  <c r="V170" i="5"/>
  <c r="E170" i="5"/>
  <c r="X170" i="5" s="1"/>
  <c r="V171" i="5"/>
  <c r="E171" i="5"/>
  <c r="V172" i="5"/>
  <c r="E172" i="5"/>
  <c r="V173" i="5"/>
  <c r="E173" i="5"/>
  <c r="V174" i="5"/>
  <c r="E174" i="5"/>
  <c r="V175" i="5"/>
  <c r="E175" i="5"/>
  <c r="V176" i="5"/>
  <c r="E176" i="5"/>
  <c r="V177" i="5"/>
  <c r="E177" i="5"/>
  <c r="V178" i="5"/>
  <c r="E178" i="5"/>
  <c r="X178" i="5" s="1"/>
  <c r="V179" i="5"/>
  <c r="E179" i="5"/>
  <c r="V180" i="5"/>
  <c r="E180" i="5"/>
  <c r="V181" i="5"/>
  <c r="E181" i="5"/>
  <c r="V182" i="5"/>
  <c r="E182" i="5"/>
  <c r="V183" i="5"/>
  <c r="E183" i="5"/>
  <c r="V184" i="5"/>
  <c r="E184" i="5"/>
  <c r="V185" i="5"/>
  <c r="E185" i="5"/>
  <c r="V186" i="5"/>
  <c r="E186" i="5"/>
  <c r="V187" i="5"/>
  <c r="E187" i="5"/>
  <c r="V188" i="5"/>
  <c r="E188" i="5"/>
  <c r="V189" i="5"/>
  <c r="E189" i="5"/>
  <c r="V190" i="5"/>
  <c r="E190" i="5"/>
  <c r="X190" i="5" s="1"/>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X222" i="5" s="1"/>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X238" i="5" s="1"/>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X254" i="5" s="1"/>
  <c r="V255" i="5"/>
  <c r="E255" i="5"/>
  <c r="V256" i="5"/>
  <c r="E256" i="5"/>
  <c r="V257" i="5"/>
  <c r="E257" i="5"/>
  <c r="V258" i="5"/>
  <c r="E258" i="5"/>
  <c r="X258" i="5" s="1"/>
  <c r="V259" i="5"/>
  <c r="E259" i="5"/>
  <c r="V260" i="5"/>
  <c r="E260" i="5"/>
  <c r="V261" i="5"/>
  <c r="E261" i="5"/>
  <c r="V262" i="5"/>
  <c r="E262" i="5"/>
  <c r="V263" i="5"/>
  <c r="E263" i="5"/>
  <c r="V264" i="5"/>
  <c r="E264" i="5"/>
  <c r="V265" i="5"/>
  <c r="E265" i="5"/>
  <c r="V266" i="5"/>
  <c r="E266" i="5"/>
  <c r="X266" i="5" s="1"/>
  <c r="V267" i="5"/>
  <c r="E267" i="5"/>
  <c r="V268" i="5"/>
  <c r="E268" i="5"/>
  <c r="V269" i="5"/>
  <c r="E269" i="5"/>
  <c r="V270" i="5"/>
  <c r="E270" i="5"/>
  <c r="X270" i="5" s="1"/>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X286" i="5" s="1"/>
  <c r="V287" i="5"/>
  <c r="E287" i="5"/>
  <c r="V288" i="5"/>
  <c r="E288" i="5"/>
  <c r="V289" i="5"/>
  <c r="E289" i="5"/>
  <c r="V290" i="5"/>
  <c r="E290" i="5"/>
  <c r="V291" i="5"/>
  <c r="E291" i="5"/>
  <c r="V292" i="5"/>
  <c r="E292" i="5"/>
  <c r="V293" i="5"/>
  <c r="E293" i="5"/>
  <c r="V294" i="5"/>
  <c r="E294" i="5"/>
  <c r="X294" i="5" s="1"/>
  <c r="V295" i="5"/>
  <c r="E295" i="5"/>
  <c r="V296" i="5"/>
  <c r="E296" i="5"/>
  <c r="V297" i="5"/>
  <c r="E297" i="5"/>
  <c r="V298" i="5"/>
  <c r="E298" i="5"/>
  <c r="X298" i="5" s="1"/>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X494" i="5" s="1"/>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X510" i="5" s="1"/>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X526" i="5" s="1"/>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X566" i="5" s="1"/>
  <c r="V567" i="5"/>
  <c r="E567" i="5"/>
  <c r="V568" i="5"/>
  <c r="E568" i="5"/>
  <c r="V569" i="5"/>
  <c r="E569" i="5"/>
  <c r="V570" i="5"/>
  <c r="E570" i="5"/>
  <c r="X570" i="5" s="1"/>
  <c r="V571" i="5"/>
  <c r="E571" i="5"/>
  <c r="V572" i="5"/>
  <c r="E572" i="5"/>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V605" i="5"/>
  <c r="E605" i="5"/>
  <c r="V606" i="5"/>
  <c r="E606" i="5"/>
  <c r="X606" i="5" s="1"/>
  <c r="V607" i="5"/>
  <c r="E607" i="5"/>
  <c r="V608" i="5"/>
  <c r="E608" i="5"/>
  <c r="V609" i="5"/>
  <c r="E609" i="5"/>
  <c r="V610" i="5"/>
  <c r="E610" i="5"/>
  <c r="X610" i="5" s="1"/>
  <c r="V611" i="5"/>
  <c r="E611" i="5"/>
  <c r="V612" i="5"/>
  <c r="E612" i="5"/>
  <c r="V613" i="5"/>
  <c r="E613" i="5"/>
  <c r="V614" i="5"/>
  <c r="E614" i="5"/>
  <c r="X614" i="5" s="1"/>
  <c r="V615" i="5"/>
  <c r="E615" i="5"/>
  <c r="V616" i="5"/>
  <c r="E616" i="5"/>
  <c r="V617" i="5"/>
  <c r="E617" i="5"/>
  <c r="V618" i="5"/>
  <c r="E618" i="5"/>
  <c r="V619" i="5"/>
  <c r="E619" i="5"/>
  <c r="V620" i="5"/>
  <c r="E620" i="5"/>
  <c r="V621" i="5"/>
  <c r="E621" i="5"/>
  <c r="V622" i="5"/>
  <c r="E622" i="5"/>
  <c r="X622" i="5" s="1"/>
  <c r="V623" i="5"/>
  <c r="E623" i="5"/>
  <c r="V624" i="5"/>
  <c r="E624" i="5"/>
  <c r="V625" i="5"/>
  <c r="E625" i="5"/>
  <c r="V626" i="5"/>
  <c r="E626" i="5"/>
  <c r="X626" i="5" s="1"/>
  <c r="V627" i="5"/>
  <c r="E627" i="5"/>
  <c r="V628" i="5"/>
  <c r="E628" i="5"/>
  <c r="V629" i="5"/>
  <c r="E629" i="5"/>
  <c r="V630" i="5"/>
  <c r="E630" i="5"/>
  <c r="X630" i="5" s="1"/>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X646" i="5" s="1"/>
  <c r="V647" i="5"/>
  <c r="E647" i="5"/>
  <c r="V648" i="5"/>
  <c r="E648" i="5"/>
  <c r="V649" i="5"/>
  <c r="E649" i="5"/>
  <c r="V650" i="5"/>
  <c r="E650" i="5"/>
  <c r="V651" i="5"/>
  <c r="E651" i="5"/>
  <c r="V652" i="5"/>
  <c r="E652" i="5"/>
  <c r="V653" i="5"/>
  <c r="E653" i="5"/>
  <c r="V654" i="5"/>
  <c r="E654" i="5"/>
  <c r="X654" i="5" s="1"/>
  <c r="V655" i="5"/>
  <c r="E655" i="5"/>
  <c r="V656" i="5"/>
  <c r="E656" i="5"/>
  <c r="V657" i="5"/>
  <c r="E657" i="5"/>
  <c r="V658" i="5"/>
  <c r="E658" i="5"/>
  <c r="X658" i="5" s="1"/>
  <c r="V659" i="5"/>
  <c r="E659" i="5"/>
  <c r="V660" i="5"/>
  <c r="E660" i="5"/>
  <c r="V661" i="5"/>
  <c r="E661" i="5"/>
  <c r="V662" i="5"/>
  <c r="E662" i="5"/>
  <c r="V663" i="5"/>
  <c r="E663" i="5"/>
  <c r="V664" i="5"/>
  <c r="E664" i="5"/>
  <c r="V665" i="5"/>
  <c r="E665" i="5"/>
  <c r="V666" i="5"/>
  <c r="E666" i="5"/>
  <c r="X666" i="5" s="1"/>
  <c r="V667" i="5"/>
  <c r="E667" i="5"/>
  <c r="V668" i="5"/>
  <c r="E668" i="5"/>
  <c r="V669" i="5"/>
  <c r="E669" i="5"/>
  <c r="V670" i="5"/>
  <c r="E670" i="5"/>
  <c r="V671" i="5"/>
  <c r="E671" i="5"/>
  <c r="V672" i="5"/>
  <c r="E672" i="5"/>
  <c r="V673" i="5"/>
  <c r="E673" i="5"/>
  <c r="V674" i="5"/>
  <c r="E674" i="5"/>
  <c r="X674" i="5" s="1"/>
  <c r="V675" i="5"/>
  <c r="E675" i="5"/>
  <c r="V676" i="5"/>
  <c r="E676" i="5"/>
  <c r="V677" i="5"/>
  <c r="E677" i="5"/>
  <c r="V678" i="5"/>
  <c r="E678" i="5"/>
  <c r="V679" i="5"/>
  <c r="E679" i="5"/>
  <c r="V680" i="5"/>
  <c r="E680" i="5"/>
  <c r="V681" i="5"/>
  <c r="E681" i="5"/>
  <c r="V682" i="5"/>
  <c r="E682" i="5"/>
  <c r="X682" i="5" s="1"/>
  <c r="V683" i="5"/>
  <c r="E683" i="5"/>
  <c r="V684" i="5"/>
  <c r="E684" i="5"/>
  <c r="V685" i="5"/>
  <c r="E685" i="5"/>
  <c r="V686" i="5"/>
  <c r="E686" i="5"/>
  <c r="X686" i="5" s="1"/>
  <c r="V687" i="5"/>
  <c r="E687" i="5"/>
  <c r="V688" i="5"/>
  <c r="E688" i="5"/>
  <c r="V689" i="5"/>
  <c r="E689" i="5"/>
  <c r="V690" i="5"/>
  <c r="E690" i="5"/>
  <c r="X690" i="5" s="1"/>
  <c r="V691" i="5"/>
  <c r="E691" i="5"/>
  <c r="V692" i="5"/>
  <c r="E692" i="5"/>
  <c r="V693" i="5"/>
  <c r="E693" i="5"/>
  <c r="V694" i="5"/>
  <c r="E694" i="5"/>
  <c r="V695" i="5"/>
  <c r="E695" i="5"/>
  <c r="V696" i="5"/>
  <c r="E696" i="5"/>
  <c r="V697" i="5"/>
  <c r="E697" i="5"/>
  <c r="V698" i="5"/>
  <c r="E698" i="5"/>
  <c r="X698" i="5" s="1"/>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X758" i="5" s="1"/>
  <c r="V759" i="5"/>
  <c r="E759" i="5"/>
  <c r="V760" i="5"/>
  <c r="E760" i="5"/>
  <c r="V761" i="5"/>
  <c r="E761" i="5"/>
  <c r="V762" i="5"/>
  <c r="E762" i="5"/>
  <c r="V763" i="5"/>
  <c r="E763" i="5"/>
  <c r="V764" i="5"/>
  <c r="E764" i="5"/>
  <c r="V765" i="5"/>
  <c r="E765" i="5"/>
  <c r="V766" i="5"/>
  <c r="E766" i="5"/>
  <c r="V767" i="5"/>
  <c r="E767" i="5"/>
  <c r="V768" i="5"/>
  <c r="E768" i="5"/>
  <c r="V769" i="5"/>
  <c r="E769" i="5"/>
  <c r="V770" i="5"/>
  <c r="E770" i="5"/>
  <c r="X770" i="5" s="1"/>
  <c r="V771" i="5"/>
  <c r="E771" i="5"/>
  <c r="V772" i="5"/>
  <c r="E772" i="5"/>
  <c r="V773" i="5"/>
  <c r="E773" i="5"/>
  <c r="V774" i="5"/>
  <c r="E774" i="5"/>
  <c r="V775" i="5"/>
  <c r="E775" i="5"/>
  <c r="V776" i="5"/>
  <c r="E776" i="5"/>
  <c r="V777" i="5"/>
  <c r="E777" i="5"/>
  <c r="V778" i="5"/>
  <c r="E778" i="5"/>
  <c r="X778" i="5" s="1"/>
  <c r="V779" i="5"/>
  <c r="E779" i="5"/>
  <c r="V780" i="5"/>
  <c r="E780" i="5"/>
  <c r="V781" i="5"/>
  <c r="E781" i="5"/>
  <c r="V782" i="5"/>
  <c r="E782" i="5"/>
  <c r="V783" i="5"/>
  <c r="E783" i="5"/>
  <c r="V784" i="5"/>
  <c r="E784" i="5"/>
  <c r="V785" i="5"/>
  <c r="E785" i="5"/>
  <c r="V786" i="5"/>
  <c r="E786" i="5"/>
  <c r="X786" i="5" s="1"/>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X806" i="5" s="1"/>
  <c r="V807" i="5"/>
  <c r="E807" i="5"/>
  <c r="V808" i="5"/>
  <c r="E808" i="5"/>
  <c r="V809" i="5"/>
  <c r="E809" i="5"/>
  <c r="V810" i="5"/>
  <c r="E810" i="5"/>
  <c r="X810" i="5" s="1"/>
  <c r="V811" i="5"/>
  <c r="E811" i="5"/>
  <c r="V812" i="5"/>
  <c r="E812" i="5"/>
  <c r="V813" i="5"/>
  <c r="E813" i="5"/>
  <c r="V814" i="5"/>
  <c r="E814" i="5"/>
  <c r="V815" i="5"/>
  <c r="E815" i="5"/>
  <c r="V816" i="5"/>
  <c r="E816" i="5"/>
  <c r="V817" i="5"/>
  <c r="E817" i="5"/>
  <c r="V818" i="5"/>
  <c r="E818" i="5"/>
  <c r="V819" i="5"/>
  <c r="E819" i="5"/>
  <c r="V820" i="5"/>
  <c r="E820" i="5"/>
  <c r="V821" i="5"/>
  <c r="E821" i="5"/>
  <c r="V822" i="5"/>
  <c r="E822" i="5"/>
  <c r="X822" i="5" s="1"/>
  <c r="V823" i="5"/>
  <c r="E823" i="5"/>
  <c r="V824" i="5"/>
  <c r="E824" i="5"/>
  <c r="V825" i="5"/>
  <c r="E825" i="5"/>
  <c r="V826" i="5"/>
  <c r="E826" i="5"/>
  <c r="X826" i="5" s="1"/>
  <c r="V827" i="5"/>
  <c r="E827" i="5"/>
  <c r="V828" i="5"/>
  <c r="E828" i="5"/>
  <c r="V829" i="5"/>
  <c r="E829" i="5"/>
  <c r="V830" i="5"/>
  <c r="E830" i="5"/>
  <c r="V831" i="5"/>
  <c r="E831" i="5"/>
  <c r="V832" i="5"/>
  <c r="E832" i="5"/>
  <c r="V833" i="5"/>
  <c r="E833" i="5"/>
  <c r="V834" i="5"/>
  <c r="E834" i="5"/>
  <c r="V835" i="5"/>
  <c r="E835" i="5"/>
  <c r="V836" i="5"/>
  <c r="E836" i="5"/>
  <c r="V837" i="5"/>
  <c r="E837" i="5"/>
  <c r="V838" i="5"/>
  <c r="E838" i="5"/>
  <c r="X838" i="5" s="1"/>
  <c r="V839" i="5"/>
  <c r="E839" i="5"/>
  <c r="V840" i="5"/>
  <c r="E840" i="5"/>
  <c r="V841" i="5"/>
  <c r="E841" i="5"/>
  <c r="V842" i="5"/>
  <c r="E842" i="5"/>
  <c r="X842" i="5" s="1"/>
  <c r="V843" i="5"/>
  <c r="E843" i="5"/>
  <c r="V844" i="5"/>
  <c r="E844" i="5"/>
  <c r="V845" i="5"/>
  <c r="E845" i="5"/>
  <c r="V846" i="5"/>
  <c r="E846" i="5"/>
  <c r="X846" i="5" s="1"/>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X894" i="5" s="1"/>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s="1"/>
  <c r="V911" i="5"/>
  <c r="E911" i="5"/>
  <c r="V912" i="5"/>
  <c r="E912" i="5"/>
  <c r="V913" i="5"/>
  <c r="E913" i="5"/>
  <c r="V914" i="5"/>
  <c r="E914" i="5"/>
  <c r="V915" i="5"/>
  <c r="E915" i="5"/>
  <c r="V916" i="5"/>
  <c r="E916" i="5"/>
  <c r="V917" i="5"/>
  <c r="E917" i="5"/>
  <c r="V918" i="5"/>
  <c r="E918" i="5"/>
  <c r="V919" i="5"/>
  <c r="E919" i="5"/>
  <c r="V920" i="5"/>
  <c r="E920" i="5"/>
  <c r="V921" i="5"/>
  <c r="E921" i="5"/>
  <c r="V922" i="5"/>
  <c r="E922" i="5"/>
  <c r="X922" i="5" s="1"/>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X938" i="5" s="1"/>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X954" i="5" s="1"/>
  <c r="V955" i="5"/>
  <c r="E955" i="5"/>
  <c r="V956" i="5"/>
  <c r="E956" i="5"/>
  <c r="V957" i="5"/>
  <c r="E957" i="5"/>
  <c r="V958" i="5"/>
  <c r="E958" i="5"/>
  <c r="V959" i="5"/>
  <c r="E959" i="5"/>
  <c r="V960" i="5"/>
  <c r="E960" i="5"/>
  <c r="V961" i="5"/>
  <c r="E961" i="5"/>
  <c r="V962" i="5"/>
  <c r="E962" i="5"/>
  <c r="X962" i="5" s="1"/>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V992" i="5"/>
  <c r="E992" i="5"/>
  <c r="V993" i="5"/>
  <c r="E993" i="5"/>
  <c r="V994" i="5"/>
  <c r="E994" i="5"/>
  <c r="X994" i="5" s="1"/>
  <c r="V995" i="5"/>
  <c r="E995" i="5"/>
  <c r="V996" i="5"/>
  <c r="E996" i="5"/>
  <c r="V997" i="5"/>
  <c r="E997" i="5"/>
  <c r="V998" i="5"/>
  <c r="E998" i="5"/>
  <c r="X998" i="5" s="1"/>
  <c r="V999" i="5"/>
  <c r="E999" i="5"/>
  <c r="V1000" i="5"/>
  <c r="E1000" i="5"/>
  <c r="V1001" i="5"/>
  <c r="E1001" i="5"/>
  <c r="V1002" i="5"/>
  <c r="E1002" i="5"/>
  <c r="X1002" i="5" s="1"/>
  <c r="V1003" i="5"/>
  <c r="E1003" i="5"/>
  <c r="V1004" i="5"/>
  <c r="E1004" i="5"/>
  <c r="V1005" i="5"/>
  <c r="E1005" i="5"/>
  <c r="V1006" i="5"/>
  <c r="E1006" i="5"/>
  <c r="X1006" i="5" s="1"/>
  <c r="V1007" i="5"/>
  <c r="E1007" i="5"/>
  <c r="V1008" i="5"/>
  <c r="E1008" i="5"/>
  <c r="V1009" i="5"/>
  <c r="E1009" i="5"/>
  <c r="V1010" i="5"/>
  <c r="E1010" i="5"/>
  <c r="X1010" i="5" s="1"/>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X1022" i="5" s="1"/>
  <c r="V1023" i="5"/>
  <c r="E1023" i="5"/>
  <c r="V1024" i="5"/>
  <c r="E1024" i="5"/>
  <c r="V1025" i="5"/>
  <c r="E1025" i="5"/>
  <c r="V1026" i="5"/>
  <c r="E1026" i="5"/>
  <c r="V1027" i="5"/>
  <c r="E1027" i="5"/>
  <c r="V1028" i="5"/>
  <c r="E1028" i="5"/>
  <c r="V1029" i="5"/>
  <c r="E1029" i="5"/>
  <c r="V1030" i="5"/>
  <c r="E1030" i="5"/>
  <c r="X1030" i="5" s="1"/>
  <c r="V1031" i="5"/>
  <c r="E1031" i="5"/>
  <c r="V1032" i="5"/>
  <c r="E1032" i="5"/>
  <c r="V1033" i="5"/>
  <c r="E1033" i="5"/>
  <c r="V1034" i="5"/>
  <c r="E1034" i="5"/>
  <c r="X1034" i="5" s="1"/>
  <c r="V1035" i="5"/>
  <c r="E1035" i="5"/>
  <c r="V1036" i="5"/>
  <c r="E1036" i="5"/>
  <c r="V1037" i="5"/>
  <c r="E1037" i="5"/>
  <c r="V1038" i="5"/>
  <c r="E1038" i="5"/>
  <c r="V1039" i="5"/>
  <c r="E1039" i="5"/>
  <c r="V1040" i="5"/>
  <c r="E1040" i="5"/>
  <c r="V1041" i="5"/>
  <c r="E1041" i="5"/>
  <c r="V1042" i="5"/>
  <c r="E1042" i="5"/>
  <c r="X1042" i="5" s="1"/>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X1054" i="5" s="1"/>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X1070" i="5" s="1"/>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X1082" i="5" s="1"/>
  <c r="V1083" i="5"/>
  <c r="E1083" i="5"/>
  <c r="V1084" i="5"/>
  <c r="E1084" i="5"/>
  <c r="V1085" i="5"/>
  <c r="E1085" i="5"/>
  <c r="V1086" i="5"/>
  <c r="E1086" i="5"/>
  <c r="V1087" i="5"/>
  <c r="E1087" i="5"/>
  <c r="V1088" i="5"/>
  <c r="E1088" i="5"/>
  <c r="V1089" i="5"/>
  <c r="E1089" i="5"/>
  <c r="V1090" i="5"/>
  <c r="E1090" i="5"/>
  <c r="X1090" i="5" s="1"/>
  <c r="V1091" i="5"/>
  <c r="E1091" i="5"/>
  <c r="V1092" i="5"/>
  <c r="E1092" i="5"/>
  <c r="V1093" i="5"/>
  <c r="E1093" i="5"/>
  <c r="V1094" i="5"/>
  <c r="E1094" i="5"/>
  <c r="X1094" i="5" s="1"/>
  <c r="V1095" i="5"/>
  <c r="E1095" i="5"/>
  <c r="V1096" i="5"/>
  <c r="E1096" i="5"/>
  <c r="V1097" i="5"/>
  <c r="E1097" i="5"/>
  <c r="V1098" i="5"/>
  <c r="E1098" i="5"/>
  <c r="X1098" i="5" s="1"/>
  <c r="V1099" i="5"/>
  <c r="E1099" i="5"/>
  <c r="V1100" i="5"/>
  <c r="E1100" i="5"/>
  <c r="V1101" i="5"/>
  <c r="E1101" i="5"/>
  <c r="V1102" i="5"/>
  <c r="E1102" i="5"/>
  <c r="V1103" i="5"/>
  <c r="E1103" i="5"/>
  <c r="V1104" i="5"/>
  <c r="E1104" i="5"/>
  <c r="V1105" i="5"/>
  <c r="E1105" i="5"/>
  <c r="V1106" i="5"/>
  <c r="E1106" i="5"/>
  <c r="X1106" i="5" s="1"/>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X1118" i="5" s="1"/>
  <c r="V1119" i="5"/>
  <c r="E1119" i="5"/>
  <c r="V1120" i="5"/>
  <c r="E1120" i="5"/>
  <c r="V1121" i="5"/>
  <c r="E1121" i="5"/>
  <c r="V1122" i="5"/>
  <c r="E1122" i="5"/>
  <c r="X1122" i="5" s="1"/>
  <c r="V1123" i="5"/>
  <c r="E1123" i="5"/>
  <c r="V1124" i="5"/>
  <c r="E1124" i="5"/>
  <c r="V1125" i="5"/>
  <c r="E1125" i="5"/>
  <c r="V1126" i="5"/>
  <c r="E1126" i="5"/>
  <c r="V1127" i="5"/>
  <c r="E1127" i="5"/>
  <c r="V1128" i="5"/>
  <c r="E1128" i="5"/>
  <c r="V1129" i="5"/>
  <c r="E1129" i="5"/>
  <c r="V1130" i="5"/>
  <c r="E1130" i="5"/>
  <c r="X1130" i="5" s="1"/>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X1142" i="5" s="1"/>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X1186" i="5" s="1"/>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X1210" i="5" s="1"/>
  <c r="V1211" i="5"/>
  <c r="E1211" i="5"/>
  <c r="V1212" i="5"/>
  <c r="E1212" i="5"/>
  <c r="V1213" i="5"/>
  <c r="E1213" i="5"/>
  <c r="V1214" i="5"/>
  <c r="E1214" i="5"/>
  <c r="X1214" i="5" s="1"/>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X1246" i="5" s="1"/>
  <c r="V1247" i="5"/>
  <c r="E1247" i="5"/>
  <c r="V1248" i="5"/>
  <c r="E1248" i="5"/>
  <c r="V1249" i="5"/>
  <c r="E1249" i="5"/>
  <c r="V1250" i="5"/>
  <c r="E1250" i="5"/>
  <c r="X1250" i="5" s="1"/>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X1342" i="5" s="1"/>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X1402" i="5" s="1"/>
  <c r="V1403" i="5"/>
  <c r="E1403" i="5"/>
  <c r="V1404" i="5"/>
  <c r="E1404" i="5"/>
  <c r="V1405" i="5"/>
  <c r="E1405" i="5"/>
  <c r="V1406" i="5"/>
  <c r="E1406" i="5"/>
  <c r="X1406" i="5" s="1"/>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X1418" i="5" s="1"/>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X1430" i="5" s="1"/>
  <c r="V1431" i="5"/>
  <c r="E1431" i="5"/>
  <c r="V1432" i="5"/>
  <c r="E1432" i="5"/>
  <c r="V1433" i="5"/>
  <c r="E1433" i="5"/>
  <c r="V1434" i="5"/>
  <c r="E1434" i="5"/>
  <c r="V1435" i="5"/>
  <c r="E1435" i="5"/>
  <c r="V1436" i="5"/>
  <c r="E1436" i="5"/>
  <c r="V1437" i="5"/>
  <c r="E1437" i="5"/>
  <c r="V1438" i="5"/>
  <c r="E1438" i="5"/>
  <c r="X1438" i="5" s="1"/>
  <c r="V1439" i="5"/>
  <c r="E1439" i="5"/>
  <c r="V1440" i="5"/>
  <c r="E1440" i="5"/>
  <c r="V1441" i="5"/>
  <c r="E1441" i="5"/>
  <c r="V1442" i="5"/>
  <c r="E1442" i="5"/>
  <c r="X1442" i="5" s="1"/>
  <c r="V1443" i="5"/>
  <c r="E1443" i="5"/>
  <c r="V1444" i="5"/>
  <c r="E1444" i="5"/>
  <c r="V1445" i="5"/>
  <c r="E1445" i="5"/>
  <c r="V1446" i="5"/>
  <c r="E1446" i="5"/>
  <c r="X1446" i="5" s="1"/>
  <c r="V1447" i="5"/>
  <c r="E1447" i="5"/>
  <c r="V1448" i="5"/>
  <c r="E1448" i="5"/>
  <c r="V1449" i="5"/>
  <c r="E1449" i="5"/>
  <c r="V1450" i="5"/>
  <c r="E1450" i="5"/>
  <c r="X1450" i="5" s="1"/>
  <c r="V1451" i="5"/>
  <c r="E1451" i="5"/>
  <c r="V1452" i="5"/>
  <c r="E1452" i="5"/>
  <c r="V1453" i="5"/>
  <c r="E1453" i="5"/>
  <c r="V1454" i="5"/>
  <c r="E1454" i="5"/>
  <c r="X1454" i="5" s="1"/>
  <c r="V1455" i="5"/>
  <c r="E1455" i="5"/>
  <c r="V1456" i="5"/>
  <c r="E1456" i="5"/>
  <c r="V1457" i="5"/>
  <c r="E1457" i="5"/>
  <c r="V1458" i="5"/>
  <c r="E1458" i="5"/>
  <c r="X1458" i="5" s="1"/>
  <c r="V1459" i="5"/>
  <c r="E1459" i="5"/>
  <c r="V1460" i="5"/>
  <c r="E1460" i="5"/>
  <c r="V1461" i="5"/>
  <c r="E1461" i="5"/>
  <c r="V1462" i="5"/>
  <c r="E1462" i="5"/>
  <c r="X1462" i="5" s="1"/>
  <c r="V1463" i="5"/>
  <c r="E1463" i="5"/>
  <c r="V1464" i="5"/>
  <c r="E1464" i="5"/>
  <c r="V1465" i="5"/>
  <c r="E1465" i="5"/>
  <c r="V1466" i="5"/>
  <c r="E1466" i="5"/>
  <c r="X1466" i="5" s="1"/>
  <c r="V1467" i="5"/>
  <c r="E1467" i="5"/>
  <c r="V1468" i="5"/>
  <c r="E1468" i="5"/>
  <c r="V1469" i="5"/>
  <c r="E1469" i="5"/>
  <c r="V1470" i="5"/>
  <c r="E1470" i="5"/>
  <c r="X1470" i="5" s="1"/>
  <c r="V1471" i="5"/>
  <c r="E1471" i="5"/>
  <c r="V1472" i="5"/>
  <c r="E1472" i="5"/>
  <c r="V1473" i="5"/>
  <c r="E1473" i="5"/>
  <c r="V1474" i="5"/>
  <c r="E1474" i="5"/>
  <c r="V1475" i="5"/>
  <c r="E1475" i="5"/>
  <c r="V1476" i="5"/>
  <c r="E1476" i="5"/>
  <c r="V1477" i="5"/>
  <c r="E1477" i="5"/>
  <c r="V1478" i="5"/>
  <c r="E1478" i="5"/>
  <c r="X1478" i="5" s="1"/>
  <c r="V1479" i="5"/>
  <c r="E1479" i="5"/>
  <c r="V1480" i="5"/>
  <c r="E1480" i="5"/>
  <c r="V1481" i="5"/>
  <c r="E1481" i="5"/>
  <c r="V1482" i="5"/>
  <c r="E1482" i="5"/>
  <c r="V1483" i="5"/>
  <c r="E1483" i="5"/>
  <c r="V1484" i="5"/>
  <c r="E1484" i="5"/>
  <c r="V1485" i="5"/>
  <c r="E1485" i="5"/>
  <c r="V1486" i="5"/>
  <c r="E1486" i="5"/>
  <c r="X1486" i="5" s="1"/>
  <c r="V1487" i="5"/>
  <c r="E1487" i="5"/>
  <c r="V1488" i="5"/>
  <c r="E1488" i="5"/>
  <c r="V1489" i="5"/>
  <c r="E1489" i="5"/>
  <c r="V1490" i="5"/>
  <c r="E1490" i="5"/>
  <c r="X1490" i="5" s="1"/>
  <c r="V1491" i="5"/>
  <c r="E1491" i="5"/>
  <c r="V1492" i="5"/>
  <c r="E1492" i="5"/>
  <c r="V1493" i="5"/>
  <c r="E1493" i="5"/>
  <c r="V1494" i="5"/>
  <c r="E1494" i="5"/>
  <c r="V1495" i="5"/>
  <c r="E1495" i="5"/>
  <c r="V1496" i="5"/>
  <c r="E1496" i="5"/>
  <c r="V1497" i="5"/>
  <c r="E1497" i="5"/>
  <c r="V1498" i="5"/>
  <c r="E1498" i="5"/>
  <c r="X1498" i="5" s="1"/>
  <c r="V1499" i="5"/>
  <c r="E1499" i="5"/>
  <c r="V1500" i="5"/>
  <c r="E1500" i="5"/>
  <c r="V1501" i="5"/>
  <c r="E1501" i="5"/>
  <c r="V1502" i="5"/>
  <c r="E1502" i="5"/>
  <c r="X1502" i="5" s="1"/>
  <c r="V1503" i="5"/>
  <c r="E1503" i="5"/>
  <c r="V1504" i="5"/>
  <c r="E1504" i="5"/>
  <c r="V1505" i="5"/>
  <c r="E1505" i="5"/>
  <c r="V1506" i="5"/>
  <c r="E1506" i="5"/>
  <c r="X1506" i="5" s="1"/>
  <c r="V1507" i="5"/>
  <c r="E1507" i="5"/>
  <c r="V1508" i="5"/>
  <c r="E1508" i="5"/>
  <c r="V1509" i="5"/>
  <c r="E1509" i="5"/>
  <c r="V1510" i="5"/>
  <c r="E1510" i="5"/>
  <c r="V1511" i="5"/>
  <c r="E1511" i="5"/>
  <c r="V1512" i="5"/>
  <c r="E1512" i="5"/>
  <c r="V1513" i="5"/>
  <c r="E1513" i="5"/>
  <c r="V1514" i="5"/>
  <c r="E1514" i="5"/>
  <c r="X1514" i="5" s="1"/>
  <c r="V1515" i="5"/>
  <c r="E1515" i="5"/>
  <c r="V1516" i="5"/>
  <c r="E1516" i="5"/>
  <c r="V1517" i="5"/>
  <c r="E1517" i="5"/>
  <c r="V1518" i="5"/>
  <c r="E1518" i="5"/>
  <c r="X1518" i="5" s="1"/>
  <c r="V1519" i="5"/>
  <c r="E1519" i="5"/>
  <c r="V1520" i="5"/>
  <c r="E1520" i="5"/>
  <c r="V1521" i="5"/>
  <c r="E1521" i="5"/>
  <c r="V1522" i="5"/>
  <c r="E1522" i="5"/>
  <c r="X1522" i="5" s="1"/>
  <c r="V1523" i="5"/>
  <c r="E1523" i="5"/>
  <c r="V1524" i="5"/>
  <c r="E1524" i="5"/>
  <c r="V1525" i="5"/>
  <c r="E1525" i="5"/>
  <c r="V1526" i="5"/>
  <c r="E1526" i="5"/>
  <c r="V1527" i="5"/>
  <c r="E1527" i="5"/>
  <c r="V1528" i="5"/>
  <c r="E1528" i="5"/>
  <c r="V1529" i="5"/>
  <c r="E1529" i="5"/>
  <c r="V1530" i="5"/>
  <c r="E1530" i="5"/>
  <c r="X1530" i="5" s="1"/>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X1542" i="5" s="1"/>
  <c r="V1543" i="5"/>
  <c r="E1543" i="5"/>
  <c r="V1544" i="5"/>
  <c r="E1544" i="5"/>
  <c r="V1545" i="5"/>
  <c r="E1545" i="5"/>
  <c r="V1546" i="5"/>
  <c r="E1546" i="5"/>
  <c r="X1546" i="5" s="1"/>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X1758" i="5" s="1"/>
  <c r="V1759" i="5"/>
  <c r="E1759" i="5"/>
  <c r="V1760" i="5"/>
  <c r="E1760" i="5"/>
  <c r="V1761" i="5"/>
  <c r="E1761" i="5"/>
  <c r="V1762" i="5"/>
  <c r="E1762" i="5"/>
  <c r="X1762" i="5" s="1"/>
  <c r="V1763" i="5"/>
  <c r="E1763" i="5"/>
  <c r="V1764" i="5"/>
  <c r="E1764" i="5"/>
  <c r="V1765" i="5"/>
  <c r="E1765" i="5"/>
  <c r="V1766" i="5"/>
  <c r="E1766" i="5"/>
  <c r="X1766" i="5" s="1"/>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X1778" i="5" s="1"/>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X1790" i="5" s="1"/>
  <c r="V1791" i="5"/>
  <c r="E1791" i="5"/>
  <c r="V1792" i="5"/>
  <c r="E1792" i="5"/>
  <c r="V1793" i="5"/>
  <c r="E1793" i="5"/>
  <c r="V1794" i="5"/>
  <c r="E1794" i="5"/>
  <c r="X1794" i="5" s="1"/>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X1818" i="5" s="1"/>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X1838" i="5" s="1"/>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X1878" i="5" s="1"/>
  <c r="V1879" i="5"/>
  <c r="E1879" i="5"/>
  <c r="V1880" i="5"/>
  <c r="E1880" i="5"/>
  <c r="V1881" i="5"/>
  <c r="E1881" i="5"/>
  <c r="V1882" i="5"/>
  <c r="E1882" i="5"/>
  <c r="X1882" i="5" s="1"/>
  <c r="V1883" i="5"/>
  <c r="E1883" i="5"/>
  <c r="V1884" i="5"/>
  <c r="E1884" i="5"/>
  <c r="V1885" i="5"/>
  <c r="E1885" i="5"/>
  <c r="V1886" i="5"/>
  <c r="E1886" i="5"/>
  <c r="X1886" i="5" s="1"/>
  <c r="V1887" i="5"/>
  <c r="E1887" i="5"/>
  <c r="V1888" i="5"/>
  <c r="E1888" i="5"/>
  <c r="V1889" i="5"/>
  <c r="E1889" i="5"/>
  <c r="V1890" i="5"/>
  <c r="E1890" i="5"/>
  <c r="V1891" i="5"/>
  <c r="E1891" i="5"/>
  <c r="V1892" i="5"/>
  <c r="E1892" i="5"/>
  <c r="V1893" i="5"/>
  <c r="E1893" i="5"/>
  <c r="V1894" i="5"/>
  <c r="E1894" i="5"/>
  <c r="X1894" i="5" s="1"/>
  <c r="V1895" i="5"/>
  <c r="E1895" i="5"/>
  <c r="V1896" i="5"/>
  <c r="E1896" i="5"/>
  <c r="V1897" i="5"/>
  <c r="E1897" i="5"/>
  <c r="V1898" i="5"/>
  <c r="E1898" i="5"/>
  <c r="X1898" i="5" s="1"/>
  <c r="V1899" i="5"/>
  <c r="E1899" i="5"/>
  <c r="V1900" i="5"/>
  <c r="E1900" i="5"/>
  <c r="V1901" i="5"/>
  <c r="E1901" i="5"/>
  <c r="V1902" i="5"/>
  <c r="E1902" i="5"/>
  <c r="X1902" i="5" s="1"/>
  <c r="V1903" i="5"/>
  <c r="E1903" i="5"/>
  <c r="V1904" i="5"/>
  <c r="E1904" i="5"/>
  <c r="V1905" i="5"/>
  <c r="E1905" i="5"/>
  <c r="V1906" i="5"/>
  <c r="E1906" i="5"/>
  <c r="X1906" i="5" s="1"/>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X2072" i="5" s="1"/>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X2118" i="5" s="1"/>
  <c r="V2119" i="5"/>
  <c r="E2119" i="5"/>
  <c r="V2120" i="5"/>
  <c r="E2120" i="5"/>
  <c r="V2121" i="5"/>
  <c r="E2121" i="5"/>
  <c r="V2122" i="5"/>
  <c r="E2122" i="5"/>
  <c r="V2123" i="5"/>
  <c r="E2123" i="5"/>
  <c r="V2124" i="5"/>
  <c r="E2124" i="5"/>
  <c r="V2125" i="5"/>
  <c r="E2125" i="5"/>
  <c r="V2126" i="5"/>
  <c r="E2126" i="5"/>
  <c r="X2126" i="5" s="1"/>
  <c r="V2127" i="5"/>
  <c r="E2127" i="5"/>
  <c r="V2128" i="5"/>
  <c r="E2128" i="5"/>
  <c r="V2129" i="5"/>
  <c r="E2129" i="5"/>
  <c r="V2130" i="5"/>
  <c r="E2130" i="5"/>
  <c r="X2130" i="5" s="1"/>
  <c r="V2131" i="5"/>
  <c r="E2131" i="5"/>
  <c r="V2132" i="5"/>
  <c r="E2132" i="5"/>
  <c r="V2133" i="5"/>
  <c r="E2133" i="5"/>
  <c r="V2134" i="5"/>
  <c r="E2134" i="5"/>
  <c r="X2134" i="5" s="1"/>
  <c r="V2135" i="5"/>
  <c r="E2135" i="5"/>
  <c r="V2136" i="5"/>
  <c r="E2136" i="5"/>
  <c r="V2137" i="5"/>
  <c r="E2137" i="5"/>
  <c r="V2138" i="5"/>
  <c r="E2138" i="5"/>
  <c r="V2139" i="5"/>
  <c r="E2139" i="5"/>
  <c r="V2140" i="5"/>
  <c r="E2140" i="5"/>
  <c r="V2141" i="5"/>
  <c r="E2141" i="5"/>
  <c r="V2142" i="5"/>
  <c r="E2142" i="5"/>
  <c r="X2142" i="5" s="1"/>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X2162" i="5" s="1"/>
  <c r="V2163" i="5"/>
  <c r="E2163" i="5"/>
  <c r="V2164" i="5"/>
  <c r="E2164" i="5"/>
  <c r="V2165" i="5"/>
  <c r="E2165" i="5"/>
  <c r="V2166" i="5"/>
  <c r="E2166" i="5"/>
  <c r="X2166" i="5" s="1"/>
  <c r="V2167" i="5"/>
  <c r="E2167" i="5"/>
  <c r="V2168" i="5"/>
  <c r="E2168" i="5"/>
  <c r="V2169" i="5"/>
  <c r="E2169" i="5"/>
  <c r="V2170" i="5"/>
  <c r="E2170" i="5"/>
  <c r="V2171" i="5"/>
  <c r="E2171" i="5"/>
  <c r="V2172" i="5"/>
  <c r="E2172" i="5"/>
  <c r="V2173" i="5"/>
  <c r="E2173" i="5"/>
  <c r="V2174" i="5"/>
  <c r="E2174" i="5"/>
  <c r="X2174" i="5" s="1"/>
  <c r="V2175" i="5"/>
  <c r="E2175" i="5"/>
  <c r="V2176" i="5"/>
  <c r="E2176" i="5"/>
  <c r="V2177" i="5"/>
  <c r="E2177" i="5"/>
  <c r="V2178" i="5"/>
  <c r="E2178" i="5"/>
  <c r="X2178" i="5" s="1"/>
  <c r="V2179" i="5"/>
  <c r="E2179" i="5"/>
  <c r="V2180" i="5"/>
  <c r="E2180" i="5"/>
  <c r="V2181" i="5"/>
  <c r="E2181" i="5"/>
  <c r="V2182" i="5"/>
  <c r="E2182" i="5"/>
  <c r="X2182" i="5" s="1"/>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X2194" i="5" s="1"/>
  <c r="V2195" i="5"/>
  <c r="E2195" i="5"/>
  <c r="V2196" i="5"/>
  <c r="E2196" i="5"/>
  <c r="V2197" i="5"/>
  <c r="E2197" i="5"/>
  <c r="V2198" i="5"/>
  <c r="E2198" i="5"/>
  <c r="V2199" i="5"/>
  <c r="E2199" i="5"/>
  <c r="V2200" i="5"/>
  <c r="E2200" i="5"/>
  <c r="V2201" i="5"/>
  <c r="E2201" i="5"/>
  <c r="X2201" i="5" s="1"/>
  <c r="V2202" i="5"/>
  <c r="E2202" i="5"/>
  <c r="X2202" i="5" s="1"/>
  <c r="V2203" i="5"/>
  <c r="E2203" i="5"/>
  <c r="V2204" i="5"/>
  <c r="E2204" i="5"/>
  <c r="V2205" i="5"/>
  <c r="E2205" i="5"/>
  <c r="V2206" i="5"/>
  <c r="E2206" i="5"/>
  <c r="V2207" i="5"/>
  <c r="E2207" i="5"/>
  <c r="V2208" i="5"/>
  <c r="E2208" i="5"/>
  <c r="V2209" i="5"/>
  <c r="E2209" i="5"/>
  <c r="V2210" i="5"/>
  <c r="E2210" i="5"/>
  <c r="X2210" i="5" s="1"/>
  <c r="V2211" i="5"/>
  <c r="E2211" i="5"/>
  <c r="V2212" i="5"/>
  <c r="E2212" i="5"/>
  <c r="V2213" i="5"/>
  <c r="E2213" i="5"/>
  <c r="V2214" i="5"/>
  <c r="E2214" i="5"/>
  <c r="V2215" i="5"/>
  <c r="E2215" i="5"/>
  <c r="V2216" i="5"/>
  <c r="E2216" i="5"/>
  <c r="V2217" i="5"/>
  <c r="E2217" i="5"/>
  <c r="V2218" i="5"/>
  <c r="E2218" i="5"/>
  <c r="X2218" i="5" s="1"/>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X2274" i="5" s="1"/>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X2286" i="5" s="1"/>
  <c r="V2287" i="5"/>
  <c r="E2287" i="5"/>
  <c r="V2288" i="5"/>
  <c r="E2288" i="5"/>
  <c r="V2289" i="5"/>
  <c r="E2289" i="5"/>
  <c r="V2290" i="5"/>
  <c r="E2290" i="5"/>
  <c r="V2291" i="5"/>
  <c r="E2291" i="5"/>
  <c r="V2292" i="5"/>
  <c r="E2292" i="5"/>
  <c r="V2293" i="5"/>
  <c r="E2293" i="5"/>
  <c r="V2294" i="5"/>
  <c r="E2294" i="5"/>
  <c r="X2294" i="5" s="1"/>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X2338" i="5" s="1"/>
  <c r="V2339" i="5"/>
  <c r="E2339" i="5"/>
  <c r="V2340" i="5"/>
  <c r="E2340" i="5"/>
  <c r="V2341" i="5"/>
  <c r="E2341" i="5"/>
  <c r="V2342" i="5"/>
  <c r="E2342" i="5"/>
  <c r="V2343" i="5"/>
  <c r="E2343" i="5"/>
  <c r="V2344" i="5"/>
  <c r="E2344" i="5"/>
  <c r="V2345" i="5"/>
  <c r="E2345" i="5"/>
  <c r="V2346" i="5"/>
  <c r="E2346" i="5"/>
  <c r="X2346" i="5" s="1"/>
  <c r="V2347" i="5"/>
  <c r="E2347" i="5"/>
  <c r="V2348" i="5"/>
  <c r="E2348" i="5"/>
  <c r="V2349" i="5"/>
  <c r="E2349" i="5"/>
  <c r="V2350" i="5"/>
  <c r="E2350" i="5"/>
  <c r="X2350" i="5" s="1"/>
  <c r="V2351" i="5"/>
  <c r="E2351" i="5"/>
  <c r="V2352" i="5"/>
  <c r="E2352" i="5"/>
  <c r="V2353" i="5"/>
  <c r="E2353" i="5"/>
  <c r="V2354" i="5"/>
  <c r="E2354" i="5"/>
  <c r="V2355" i="5"/>
  <c r="E2355" i="5"/>
  <c r="X2355" i="5" s="1"/>
  <c r="V2356" i="5"/>
  <c r="E2356" i="5"/>
  <c r="V2357" i="5"/>
  <c r="E2357" i="5"/>
  <c r="V2358" i="5"/>
  <c r="E2358" i="5"/>
  <c r="X2358" i="5" s="1"/>
  <c r="V2359" i="5"/>
  <c r="E2359" i="5"/>
  <c r="V2360" i="5"/>
  <c r="E2360" i="5"/>
  <c r="V2361" i="5"/>
  <c r="E2361" i="5"/>
  <c r="V2362" i="5"/>
  <c r="E2362" i="5"/>
  <c r="V2363" i="5"/>
  <c r="E2363" i="5"/>
  <c r="V2364" i="5"/>
  <c r="E2364" i="5"/>
  <c r="V2365" i="5"/>
  <c r="E2365" i="5"/>
  <c r="V2366" i="5"/>
  <c r="E2366" i="5"/>
  <c r="X2366" i="5" s="1"/>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X2382" i="5" s="1"/>
  <c r="V2383" i="5"/>
  <c r="E2383" i="5"/>
  <c r="V2384" i="5"/>
  <c r="E2384" i="5"/>
  <c r="V2385" i="5"/>
  <c r="E2385" i="5"/>
  <c r="V2386" i="5"/>
  <c r="E2386" i="5"/>
  <c r="V2387" i="5"/>
  <c r="E2387" i="5"/>
  <c r="V2388" i="5"/>
  <c r="E2388" i="5"/>
  <c r="V2389" i="5"/>
  <c r="E2389" i="5"/>
  <c r="V2390" i="5"/>
  <c r="E2390" i="5"/>
  <c r="X2390" i="5" s="1"/>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X2442" i="5" s="1"/>
  <c r="V2443" i="5"/>
  <c r="E2443" i="5"/>
  <c r="V2444" i="5"/>
  <c r="E2444" i="5"/>
  <c r="V2445" i="5"/>
  <c r="E2445" i="5"/>
  <c r="V2446" i="5"/>
  <c r="E2446" i="5"/>
  <c r="V2447" i="5"/>
  <c r="E2447" i="5"/>
  <c r="V2448" i="5"/>
  <c r="E2448" i="5"/>
  <c r="V2449" i="5"/>
  <c r="E2449" i="5"/>
  <c r="V2450" i="5"/>
  <c r="E2450" i="5"/>
  <c r="X2450" i="5" s="1"/>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X2462" i="5" s="1"/>
  <c r="V2463" i="5"/>
  <c r="E2463" i="5"/>
  <c r="V2464" i="5"/>
  <c r="E2464" i="5"/>
  <c r="V2465" i="5"/>
  <c r="E2465" i="5"/>
  <c r="V2466" i="5"/>
  <c r="E2466" i="5"/>
  <c r="X2466" i="5" s="1"/>
  <c r="V2467" i="5"/>
  <c r="E2467" i="5"/>
  <c r="V2468" i="5"/>
  <c r="E2468" i="5"/>
  <c r="V2469" i="5"/>
  <c r="E2469" i="5"/>
  <c r="V2470" i="5"/>
  <c r="E2470" i="5"/>
  <c r="V2471" i="5"/>
  <c r="E2471" i="5"/>
  <c r="V2472" i="5"/>
  <c r="E2472" i="5"/>
  <c r="V2473" i="5"/>
  <c r="E2473" i="5"/>
  <c r="V2474" i="5"/>
  <c r="E2474" i="5"/>
  <c r="X2474" i="5" s="1"/>
  <c r="V2475" i="5"/>
  <c r="E2475" i="5"/>
  <c r="V2476" i="5"/>
  <c r="E2476" i="5"/>
  <c r="V2477" i="5"/>
  <c r="E2477" i="5"/>
  <c r="V2478" i="5"/>
  <c r="E2478" i="5"/>
  <c r="V2479" i="5"/>
  <c r="E2479" i="5"/>
  <c r="V2480" i="5"/>
  <c r="E2480" i="5"/>
  <c r="V2481" i="5"/>
  <c r="E2481" i="5"/>
  <c r="V2482" i="5"/>
  <c r="E2482" i="5"/>
  <c r="X2482" i="5" s="1"/>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09"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I612" i="5"/>
  <c r="I616" i="5"/>
  <c r="X618" i="5"/>
  <c r="I620" i="5"/>
  <c r="I624" i="5"/>
  <c r="I628" i="5"/>
  <c r="I636" i="5"/>
  <c r="X638" i="5"/>
  <c r="X642"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J1498" i="5"/>
  <c r="I1498" i="5"/>
  <c r="R1498" i="5"/>
  <c r="H1498" i="5"/>
  <c r="R1509" i="5"/>
  <c r="J1509" i="5"/>
  <c r="H1509" i="5"/>
  <c r="X1509" i="5"/>
  <c r="F1509" i="5"/>
  <c r="AB1532" i="5"/>
  <c r="S1532" i="5"/>
  <c r="X1541" i="5"/>
  <c r="S1142" i="5"/>
  <c r="AB1167" i="5"/>
  <c r="F1186" i="5"/>
  <c r="AB1186" i="5"/>
  <c r="AB1199" i="5"/>
  <c r="F1218" i="5"/>
  <c r="X1218" i="5"/>
  <c r="AB1218" i="5"/>
  <c r="AB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X1885" i="5"/>
  <c r="R1886" i="5"/>
  <c r="X1890"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X2129"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B32" i="4" s="1"/>
  <c r="A19" i="6" s="1"/>
  <c r="A12" i="2"/>
  <c r="A29" i="2"/>
  <c r="A46" i="2"/>
  <c r="A63" i="2"/>
  <c r="B5" i="3"/>
  <c r="B13" i="3"/>
  <c r="B21" i="3"/>
  <c r="B29" i="3"/>
  <c r="B9" i="4"/>
  <c r="A5" i="6"/>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C39" i="6" s="1"/>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A15" i="6" s="1"/>
  <c r="B43" i="4"/>
  <c r="A28" i="6" s="1"/>
  <c r="A3" i="6"/>
  <c r="J19" i="6"/>
  <c r="I20" i="6"/>
  <c r="J27" i="6"/>
  <c r="I29" i="6"/>
  <c r="I30" i="6"/>
  <c r="C30" i="6" s="1"/>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C49" i="6" s="1"/>
  <c r="J57" i="6"/>
  <c r="I58" i="6"/>
  <c r="L67" i="6"/>
  <c r="A1" i="7"/>
  <c r="D4" i="8"/>
  <c r="C3" i="6"/>
  <c r="I4" i="6"/>
  <c r="C4" i="6" s="1"/>
  <c r="I5" i="6"/>
  <c r="J21" i="6"/>
  <c r="I22" i="6"/>
  <c r="I34" i="6"/>
  <c r="C34" i="6" s="1"/>
  <c r="J41" i="6"/>
  <c r="I42" i="6"/>
  <c r="C42" i="6" s="1"/>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c r="B25" i="4"/>
  <c r="A13" i="6"/>
  <c r="B37" i="4"/>
  <c r="A23" i="6" s="1"/>
  <c r="B47" i="4"/>
  <c r="A32" i="6" s="1"/>
  <c r="B61" i="4"/>
  <c r="A43" i="6"/>
  <c r="B74" i="4"/>
  <c r="A53" i="6" s="1"/>
  <c r="B81" i="4"/>
  <c r="A58" i="6"/>
  <c r="B3" i="5"/>
  <c r="G4" i="5"/>
  <c r="O4" i="5"/>
  <c r="A1" i="6"/>
  <c r="D3" i="6"/>
  <c r="J4" i="6"/>
  <c r="J5" i="6"/>
  <c r="I6" i="6"/>
  <c r="C6" i="6" s="1"/>
  <c r="I7" i="6"/>
  <c r="I8" i="6"/>
  <c r="I9" i="6"/>
  <c r="C9" i="6" s="1"/>
  <c r="I10" i="6"/>
  <c r="I11" i="6"/>
  <c r="C11" i="6" s="1"/>
  <c r="I12" i="6"/>
  <c r="C12" i="6" s="1"/>
  <c r="J22" i="6"/>
  <c r="J34" i="6"/>
  <c r="I35" i="6"/>
  <c r="J42" i="6"/>
  <c r="J50" i="6"/>
  <c r="I51" i="6"/>
  <c r="C51" i="6" s="1"/>
  <c r="J59" i="6"/>
  <c r="I60" i="6"/>
  <c r="C60" i="6" s="1"/>
  <c r="C5" i="7"/>
  <c r="D1" i="6"/>
  <c r="J6" i="6"/>
  <c r="J7" i="6"/>
  <c r="J8" i="6"/>
  <c r="C8" i="6"/>
  <c r="J9" i="6"/>
  <c r="J10" i="6"/>
  <c r="C10" i="6"/>
  <c r="J11" i="6"/>
  <c r="J12" i="6"/>
  <c r="I24" i="6"/>
  <c r="C24" i="6" s="1"/>
  <c r="J35" i="6"/>
  <c r="I36" i="6"/>
  <c r="C36" i="6" s="1"/>
  <c r="I44" i="6"/>
  <c r="C44" i="6" s="1"/>
  <c r="J51" i="6"/>
  <c r="I52" i="6"/>
  <c r="C52" i="6" s="1"/>
  <c r="J60" i="6"/>
  <c r="I62" i="6"/>
  <c r="I65" i="6"/>
  <c r="D5" i="7"/>
  <c r="B10" i="4"/>
  <c r="A6" i="6" s="1"/>
  <c r="B18" i="4"/>
  <c r="A10" i="6" s="1"/>
  <c r="G25" i="4"/>
  <c r="G43" i="4" s="1"/>
  <c r="B44" i="4"/>
  <c r="A29" i="6" s="1"/>
  <c r="B49" i="4"/>
  <c r="A33" i="6" s="1"/>
  <c r="B85" i="4"/>
  <c r="A60" i="6"/>
  <c r="A4" i="5"/>
  <c r="I4" i="5"/>
  <c r="I14" i="6"/>
  <c r="C14" i="6" s="1"/>
  <c r="I15" i="6"/>
  <c r="C15" i="6" s="1"/>
  <c r="I16" i="6"/>
  <c r="I17" i="6"/>
  <c r="C17" i="6" s="1"/>
  <c r="J24" i="6"/>
  <c r="I25" i="6"/>
  <c r="C25" i="6" s="1"/>
  <c r="J36" i="6"/>
  <c r="I37" i="6"/>
  <c r="C37" i="6" s="1"/>
  <c r="J44" i="6"/>
  <c r="I45" i="6"/>
  <c r="C45" i="6" s="1"/>
  <c r="J52" i="6"/>
  <c r="J62" i="6"/>
  <c r="I63" i="6"/>
  <c r="C63" i="6" s="1"/>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49"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s="1"/>
  <c r="B69" i="4"/>
  <c r="A50" i="6"/>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2" i="4"/>
  <c r="A44" i="6" s="1"/>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c r="B64" i="4"/>
  <c r="A46" i="6" s="1"/>
  <c r="A14"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D19" i="6"/>
  <c r="C19" i="6"/>
  <c r="K65" i="6"/>
  <c r="D24" i="6"/>
  <c r="X100" i="5"/>
  <c r="D27" i="6"/>
  <c r="C27" i="6"/>
  <c r="C40" i="6"/>
  <c r="C20" i="6"/>
  <c r="D20" i="6"/>
  <c r="C2" i="6"/>
  <c r="B2" i="6"/>
  <c r="F57" i="6"/>
  <c r="H57" i="6"/>
  <c r="H54" i="6"/>
  <c r="F62" i="6"/>
  <c r="H62" i="6"/>
  <c r="F58" i="6"/>
  <c r="H58" i="6"/>
  <c r="F60" i="6"/>
  <c r="H60" i="6"/>
  <c r="F63" i="6"/>
  <c r="H63" i="6"/>
  <c r="F59" i="6"/>
  <c r="H59" i="6"/>
  <c r="F55" i="6"/>
  <c r="D25" i="6"/>
  <c r="D26" i="6"/>
  <c r="C26" i="6"/>
  <c r="D21" i="6"/>
  <c r="C21" i="6"/>
  <c r="D22" i="6"/>
  <c r="C22" i="6"/>
  <c r="H47"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5" i="6"/>
  <c r="C46" i="6"/>
  <c r="D34" i="6"/>
  <c r="D31"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7" i="6"/>
  <c r="D60" i="6"/>
  <c r="D58" i="6"/>
  <c r="C58" i="6"/>
  <c r="D63" i="6"/>
  <c r="C62" i="6"/>
  <c r="D62" i="6"/>
  <c r="C54" i="6"/>
  <c r="D54" i="6"/>
  <c r="D57" i="6"/>
  <c r="F56" i="6"/>
  <c r="H56" i="6"/>
  <c r="H55" i="6"/>
  <c r="D59" i="6"/>
  <c r="X13" i="5"/>
  <c r="X10" i="5"/>
  <c r="X9" i="5"/>
  <c r="X12" i="5"/>
  <c r="X14" i="5"/>
  <c r="X17" i="5"/>
  <c r="X11" i="5"/>
  <c r="X15" i="5"/>
  <c r="X8" i="5"/>
  <c r="X7" i="5"/>
  <c r="X16" i="5"/>
  <c r="D55" i="6"/>
  <c r="D56" i="6"/>
  <c r="C56" i="6"/>
  <c r="S17" i="5"/>
  <c r="S12" i="5"/>
  <c r="S16" i="5"/>
  <c r="S15" i="5"/>
  <c r="S13" i="5"/>
  <c r="S14" i="5"/>
  <c r="S10" i="5"/>
  <c r="S11" i="5"/>
  <c r="S8" i="5"/>
  <c r="S9" i="5"/>
  <c r="S7" i="5"/>
  <c r="G64" i="6" a="1"/>
  <c r="S5" i="5"/>
  <c r="G31" i="4" l="1"/>
  <c r="G61" i="4"/>
  <c r="C6" i="5"/>
  <c r="F69" i="6" s="1"/>
  <c r="C69" i="6" s="1"/>
  <c r="G55" i="4"/>
  <c r="G67" i="4"/>
  <c r="G37" i="4"/>
  <c r="G64" i="6"/>
  <c r="G74" i="4"/>
  <c r="T5" i="5"/>
  <c r="V6" i="5" l="1"/>
  <c r="J6" i="5" s="1"/>
  <c r="AB6" i="5"/>
  <c r="H64" i="6"/>
  <c r="B64" i="6"/>
  <c r="I6" i="5" l="1"/>
  <c r="R6" i="5"/>
  <c r="G66" i="6"/>
  <c r="H66" i="6" s="1"/>
  <c r="G65" i="6"/>
  <c r="H65" i="6" s="1"/>
  <c r="G68" i="6"/>
  <c r="H68" i="6" s="1"/>
  <c r="G67" i="6"/>
  <c r="H67" i="6" s="1"/>
  <c r="H6" i="5"/>
  <c r="G6" i="5"/>
  <c r="E6" i="5"/>
  <c r="F6" i="5"/>
  <c r="C64" i="6"/>
  <c r="D64" i="6"/>
  <c r="G69" i="6" a="1"/>
  <c r="G69" i="6" s="1"/>
  <c r="H69" i="6" s="1"/>
  <c r="H70" i="6" s="1"/>
  <c r="D2" i="6" s="1"/>
  <c r="X6" i="5"/>
  <c r="S6" i="5"/>
  <c r="T6" i="5"/>
  <c r="D66" i="6" l="1"/>
  <c r="C66" i="6"/>
  <c r="C67" i="6"/>
  <c r="D67" i="6"/>
  <c r="D68" i="6"/>
  <c r="C68" i="6"/>
  <c r="C65" i="6"/>
  <c r="D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<sst xmlns="http://schemas.openxmlformats.org/spreadsheetml/2006/main" count="22372" uniqueCount="15847">
  <si>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</si>
  <si>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</si>
  <si>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</si>
  <si>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</si>
  <si>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</si>
  <si>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</si>
  <si>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</si>
  <si>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</si>
  <si>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</si>
  <si>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</si>
  <si>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</si>
  <si>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</si>
  <si>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</si>
  <si>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</si>
  <si>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</si>
  <si>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</si>
  <si>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</si>
  <si>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</si>
  <si>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</si>
  <si>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</si>
  <si>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</si>
  <si>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</si>
  <si>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</si>
  <si>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</si>
  <si>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</si>
  <si>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</si>
  <si>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</si>
  <si>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</si>
  <si>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</si>
  <si>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</si>
  <si>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</si>
  <si>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</si>
  <si>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</si>
  <si>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</si>
  <si>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</si>
  <si>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</si>
  <si>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</si>
  <si>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</si>
  <si>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</si>
  <si>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</si>
  <si>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</si>
  <si>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</si>
  <si>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</si>
  <si>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</si>
  <si>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</si>
  <si>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</si>
  <si>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</si>
  <si>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</si>
  <si>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</si>
  <si>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</si>
  <si>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</si>
  <si>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</si>
  <si>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</si>
  <si>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</si>
  <si>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</si>
  <si>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</si>
  <si>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</si>
  <si>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</si>
  <si>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</si>
  <si>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</si>
  <si>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</si>
  <si>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</si>
  <si>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</si>
  <si>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</si>
  <si>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</si>
  <si>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</si>
  <si>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</si>
  <si>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</si>
  <si>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</si>
  <si>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</si>
  <si>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</si>
  <si>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</si>
  <si>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</si>
  <si>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</si>
  <si>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</si>
  <si>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</si>
  <si>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</si>
  <si>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</si>
  <si>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</si>
  <si>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</si>
  <si>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</si>
  <si>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</si>
  <si>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</si>
  <si>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</si>
  <si>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</si>
  <si>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</si>
  <si>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</si>
  <si>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</si>
  <si>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</si>
  <si>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</si>
  <si>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</si>
  <si>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</si>
  <si>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</si>
  <si>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</si>
  <si>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</si>
  <si>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</si>
  <si>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</si>
  <si>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</si>
  <si>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</si>
  <si>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</si>
  <si>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</si>
  <si>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</si>
  <si>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</si>
  <si>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</si>
  <si>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</si>
  <si>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</si>
  <si>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</si>
  <si>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</si>
  <si>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</si>
  <si>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</si>
  <si>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</si>
  <si>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</si>
  <si>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</si>
  <si>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</si>
  <si>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</si>
  <si>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</si>
  <si>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</si>
  <si>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</si>
  <si>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</si>
  <si>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</si>
  <si>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</si>
  <si>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</si>
  <si>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</si>
  <si>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</si>
  <si>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</si>
  <si>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</si>
  <si>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</si>
  <si>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</si>
  <si>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</si>
  <si>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</si>
  <si>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</si>
  <si>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</si>
  <si>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</si>
  <si>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</si>
  <si>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</si>
  <si>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</si>
  <si>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</si>
  <si>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</si>
  <si>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</si>
  <si>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</si>
  <si>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</si>
  <si>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</si>
  <si>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</si>
  <si>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</si>
  <si>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</si>
  <si>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</si>
  <si>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</si>
  <si>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</si>
  <si>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</si>
  <si>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</si>
  <si>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</si>
  <si>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</si>
  <si>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</si>
  <si>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</si>
  <si>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</si>
  <si>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</si>
  <si>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</si>
  <si>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</si>
  <si>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</si>
  <si>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</si>
  <si>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</si>
  <si>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</si>
  <si>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</si>
  <si>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</si>
  <si>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</si>
  <si>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</si>
  <si>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</si>
  <si>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</si>
  <si>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</si>
  <si>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</si>
  <si>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</si>
  <si>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</si>
  <si>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</si>
  <si>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</si>
  <si>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</si>
  <si>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</si>
  <si>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</si>
  <si>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</si>
  <si>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</si>
  <si>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</si>
  <si>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</si>
  <si>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</si>
  <si>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</si>
  <si>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</si>
  <si>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</si>
  <si>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</si>
  <si>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</si>
  <si>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</si>
  <si>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</si>
  <si>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</si>
  <si>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</si>
  <si>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</si>
  <si>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</si>
  <si>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</si>
  <si>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</si>
  <si>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</si>
  <si>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</si>
  <si>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</si>
  <si>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</si>
  <si>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</si>
  <si>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</si>
  <si>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</si>
  <si>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</si>
  <si>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</si>
  <si>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</si>
  <si>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</si>
  <si>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</si>
  <si>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</si>
  <si>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</si>
  <si>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</si>
  <si>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</si>
  <si>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</si>
  <si>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</si>
  <si>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</si>
  <si>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</si>
  <si>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</si>
  <si>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</si>
  <si>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</si>
  <si>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</si>
  <si>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</si>
  <si>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</si>
  <si>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</si>
  <si>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</si>
  <si>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</si>
  <si>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</si>
  <si>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</si>
  <si>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</si>
  <si>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</si>
  <si>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</si>
  <si>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</si>
  <si>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</si>
  <si>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</si>
  <si>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</si>
  <si>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</si>
  <si>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</si>
  <si>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</si>
  <si>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</si>
  <si>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</si>
  <si>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</si>
  <si>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</si>
  <si>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</si>
  <si>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</si>
  <si>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</si>
  <si>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</si>
  <si>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</si>
  <si>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</si>
  <si>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</si>
  <si>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</si>
  <si>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</si>
  <si>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</si>
  <si>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</si>
  <si>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</si>
  <si>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</si>
  <si>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</si>
  <si>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</si>
  <si>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</si>
  <si>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</si>
  <si>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</si>
  <si>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</si>
  <si>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</si>
  <si>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</si>
  <si>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</si>
  <si>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</si>
  <si>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</si>
  <si>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</si>
  <si>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</si>
  <si>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</si>
  <si>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</si>
  <si>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</si>
  <si>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</si>
  <si>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</si>
  <si>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</si>
  <si>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</si>
  <si>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</si>
  <si>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</si>
  <si>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</si>
  <si>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</si>
  <si>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</si>
  <si>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</si>
  <si>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</si>
  <si>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</si>
  <si>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</si>
  <si>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</si>
  <si>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</si>
  <si>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</si>
  <si>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</si>
  <si>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</si>
  <si>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</si>
  <si>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</si>
  <si>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</si>
  <si>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</si>
  <si>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</si>
  <si>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</si>
  <si>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</si>
  <si>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</si>
  <si>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</si>
  <si>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</si>
  <si>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</si>
  <si>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</si>
  <si>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</si>
  <si>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</si>
  <si>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</si>
  <si>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</si>
  <si>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</si>
  <si>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</si>
  <si>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</si>
  <si>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</si>
  <si>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</si>
  <si>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</si>
  <si>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</si>
  <si>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</si>
  <si>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</si>
  <si>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</si>
  <si>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</si>
  <si>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</si>
  <si>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</si>
  <si>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</si>
  <si>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</si>
  <si>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</si>
  <si>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</si>
  <si>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</si>
  <si>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</si>
  <si>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</si>
  <si>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</si>
  <si>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</si>
  <si>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</si>
  <si>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</si>
  <si>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</si>
  <si>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</si>
  <si>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</si>
  <si>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</si>
  <si>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</si>
  <si>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</si>
  <si>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</si>
  <si>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</si>
  <si>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</si>
  <si>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</si>
  <si>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</si>
  <si>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</si>
  <si>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</si>
  <si>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</si>
  <si>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</si>
  <si>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</si>
  <si>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</si>
  <si>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</si>
  <si>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</si>
  <si>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</si>
  <si>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</si>
  <si>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</si>
  <si>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</si>
  <si>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</si>
  <si>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</si>
  <si>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</si>
  <si>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</si>
  <si>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</si>
  <si>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</si>
  <si>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</si>
  <si>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</si>
  <si>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</si>
  <si>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</si>
  <si>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</si>
  <si>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</si>
  <si>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</si>
  <si>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</si>
  <si>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</si>
  <si>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</si>
  <si>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</si>
  <si>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</si>
  <si>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</si>
  <si>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</si>
  <si>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</si>
  <si>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</si>
  <si>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</si>
  <si>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</si>
  <si>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</si>
  <si>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</si>
  <si>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</si>
  <si>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</si>
  <si>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</si>
  <si>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</si>
  <si>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</si>
  <si>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</si>
  <si>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</si>
  <si>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</si>
  <si>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</si>
  <si>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</si>
  <si>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</si>
  <si>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</si>
  <si>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</si>
  <si>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</si>
  <si>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</si>
  <si>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</si>
  <si>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</si>
  <si>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</si>
  <si>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</si>
  <si>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</si>
  <si>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</si>
  <si>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</si>
  <si>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</si>
  <si>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</si>
  <si>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</si>
  <si>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</si>
  <si>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</si>
  <si>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</si>
  <si>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</si>
  <si>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</si>
  <si>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</si>
  <si>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</si>
  <si>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</si>
  <si>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</si>
  <si>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</si>
  <si>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</si>
  <si>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</si>
  <si>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</si>
  <si>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</si>
  <si>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</si>
  <si>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</si>
  <si>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</si>
  <si>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</si>
  <si>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</si>
  <si>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</si>
  <si>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</si>
  <si>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</si>
  <si>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</si>
  <si>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</si>
  <si>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</si>
  <si>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</si>
  <si>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</si>
  <si>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</si>
  <si>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</si>
  <si>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</si>
  <si>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</si>
  <si>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</si>
  <si>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</si>
  <si>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</si>
  <si>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</si>
  <si>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</si>
  <si>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</si>
  <si>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</si>
  <si>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</si>
  <si>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</si>
  <si>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</si>
  <si>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</si>
  <si>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</si>
  <si>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</si>
  <si>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</si>
  <si>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</si>
  <si>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</si>
  <si>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</si>
  <si>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</si>
  <si>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</si>
  <si>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</si>
  <si>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</si>
  <si>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</si>
  <si>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</si>
  <si>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</si>
  <si>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</si>
  <si>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</si>
  <si>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</si>
  <si>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</si>
  <si>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</si>
  <si>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</si>
  <si>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</si>
  <si>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</si>
  <si>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</si>
  <si>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</si>
  <si>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</si>
  <si>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</si>
  <si>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</si>
  <si>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</si>
  <si>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</si>
  <si>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</si>
  <si>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</si>
  <si>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</si>
  <si>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</si>
  <si>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</si>
  <si>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</si>
  <si>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</si>
  <si>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</si>
  <si>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</si>
  <si>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</si>
  <si>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</si>
  <si>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</si>
  <si>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</si>
  <si>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</si>
  <si>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</si>
  <si>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</si>
  <si>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</si>
  <si>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</si>
  <si>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</si>
  <si>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</si>
  <si>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</si>
  <si>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</si>
  <si>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</si>
  <si>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</si>
  <si>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</si>
  <si>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</si>
  <si>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</si>
  <si>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</si>
  <si>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</si>
  <si>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</si>
  <si>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</si>
  <si>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</si>
  <si>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</si>
  <si>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</si>
  <si>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</si>
  <si>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</si>
  <si>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</si>
  <si>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</si>
  <si>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</si>
  <si>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</si>
  <si>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</si>
  <si>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</si>
  <si>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</si>
  <si>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</si>
  <si>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</si>
  <si>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</si>
  <si>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</si>
  <si>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</si>
  <si>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</si>
  <si>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</si>
  <si>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</si>
  <si>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</si>
  <si>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</si>
  <si>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</si>
  <si>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</si>
  <si>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</si>
  <si>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</si>
  <si>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</si>
  <si>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</si>
  <si>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</si>
  <si>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</si>
  <si>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</si>
  <si>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</si>
  <si>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</si>
  <si>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</si>
  <si>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</si>
  <si>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</si>
  <si>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</si>
  <si>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</si>
  <si>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</si>
  <si>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</si>
  <si>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</si>
  <si>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</si>
  <si>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</si>
  <si>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</si>
  <si>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</si>
  <si>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</si>
  <si>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</si>
  <si>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</si>
  <si>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</si>
  <si>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</si>
  <si>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</si>
  <si>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</si>
  <si>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</si>
  <si>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</si>
  <si>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</si>
  <si>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</si>
  <si>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</si>
  <si>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</si>
  <si>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</si>
  <si>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</si>
  <si>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</si>
  <si>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</si>
  <si>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</si>
  <si>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</si>
  <si>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</si>
  <si>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</si>
  <si>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</si>
  <si>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</si>
  <si>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</si>
  <si>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</si>
  <si>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</si>
  <si>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</si>
  <si>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</si>
  <si>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</si>
  <si>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</si>
  <si>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</si>
  <si>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</si>
  <si>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</si>
  <si>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</si>
  <si>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</si>
  <si>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</si>
  <si>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</si>
  <si>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</si>
  <si>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</si>
  <si>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</si>
  <si>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</si>
  <si>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</si>
  <si>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</si>
  <si>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</si>
  <si>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</si>
  <si>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</si>
  <si>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</si>
  <si>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</si>
  <si>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</si>
  <si>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</si>
  <si>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</si>
  <si>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</si>
  <si>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</si>
  <si>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</si>
  <si>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</si>
  <si>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</si>
  <si>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</si>
  <si>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</si>
  <si>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</si>
  <si>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</si>
  <si>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</si>
  <si>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</si>
  <si>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</si>
  <si>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</si>
  <si>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</si>
  <si>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</si>
  <si>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</si>
  <si>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</si>
  <si>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</si>
  <si>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</si>
  <si>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</si>
  <si>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</si>
  <si>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</si>
  <si>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</si>
  <si>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</si>
  <si>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</si>
  <si>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</si>
  <si>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</si>
  <si>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</si>
  <si>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</si>
  <si>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</si>
  <si>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</si>
  <si>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</si>
  <si>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</si>
  <si>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</si>
  <si>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</si>
  <si>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</si>
  <si>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</si>
  <si>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</si>
  <si>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</si>
  <si>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</si>
  <si>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</si>
  <si>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</si>
  <si>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</si>
  <si>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</si>
  <si>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</si>
  <si>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</si>
  <si>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</si>
  <si>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</si>
  <si>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</si>
  <si>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</si>
  <si>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</si>
  <si>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</si>
  <si>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</si>
  <si>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</si>
  <si>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</si>
  <si>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</si>
  <si>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</si>
  <si>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</si>
  <si>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</si>
  <si>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</si>
  <si>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</si>
  <si>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</si>
  <si>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</si>
  <si>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</si>
  <si>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</si>
  <si>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</si>
  <si>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</si>
  <si>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</si>
  <si>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</si>
  <si>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</si>
  <si>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</si>
  <si>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</si>
  <si>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</si>
  <si>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</si>
  <si>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</si>
  <si>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</si>
  <si>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</si>
  <si>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</si>
  <si>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</si>
  <si>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</si>
  <si>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</si>
  <si>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</si>
  <si>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</si>
  <si>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</si>
  <si>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</si>
  <si>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</si>
  <si>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</si>
  <si>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</si>
  <si>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</si>
  <si>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</si>
  <si>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</si>
  <si>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</si>
  <si>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</si>
  <si>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</si>
  <si>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</si>
  <si>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</si>
  <si>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</si>
  <si>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</si>
  <si>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</si>
  <si>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</si>
  <si>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</si>
  <si>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</si>
  <si>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</si>
  <si>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</si>
  <si>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</si>
  <si>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</si>
  <si>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</si>
  <si>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</si>
  <si>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</si>
  <si>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</si>
  <si>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</si>
  <si>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</si>
  <si>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</si>
  <si>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</si>
  <si>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</si>
  <si>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</si>
  <si>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</si>
  <si>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</si>
  <si>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</si>
  <si>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</si>
  <si>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</si>
  <si>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</si>
  <si>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</si>
  <si>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</si>
  <si>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</si>
  <si>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</si>
  <si>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</si>
  <si>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</si>
  <si>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</si>
  <si>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</si>
  <si>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</si>
  <si>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</si>
  <si>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</si>
  <si>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</si>
  <si>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</si>
  <si>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</si>
  <si>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</si>
  <si>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</si>
  <si>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</si>
  <si>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</si>
  <si>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</si>
  <si>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</si>
  <si>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</si>
  <si>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</si>
  <si>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</si>
  <si>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</si>
  <si>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</si>
  <si>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</si>
  <si>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</si>
  <si>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</si>
  <si>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</si>
  <si>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</si>
  <si>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</si>
  <si>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</si>
  <si>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</si>
  <si>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</si>
  <si>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</si>
  <si>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</si>
  <si>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</si>
  <si>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</si>
  <si>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</si>
  <si>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</si>
  <si>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</si>
  <si>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</si>
  <si>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</si>
  <si>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</si>
  <si>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</si>
  <si>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</si>
  <si>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</si>
  <si>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</si>
  <si>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</si>
  <si>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</si>
  <si>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</si>
  <si>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</si>
  <si>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</si>
  <si>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</si>
  <si>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</si>
  <si>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</si>
  <si>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</si>
  <si>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</si>
  <si>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</si>
  <si>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</si>
  <si>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</si>
  <si>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</si>
  <si>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</si>
  <si>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</si>
  <si>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</si>
  <si>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</si>
  <si>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</si>
  <si>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</si>
  <si>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</si>
  <si>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</si>
  <si>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</si>
  <si>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</si>
  <si>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</si>
  <si>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</si>
  <si>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</si>
  <si>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</si>
  <si>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</si>
  <si>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</si>
  <si>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</si>
  <si>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</si>
  <si>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</si>
  <si>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</si>
  <si>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</si>
  <si>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</si>
  <si>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</si>
  <si>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</si>
  <si>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</si>
  <si>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</si>
  <si>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</si>
  <si>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</si>
  <si>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</si>
  <si>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</si>
  <si>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</si>
  <si>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</si>
  <si>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</si>
  <si>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</si>
  <si>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</si>
  <si>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</si>
  <si>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</si>
  <si>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</si>
  <si>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</si>
  <si>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</si>
  <si>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</si>
  <si>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</si>
  <si>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</si>
  <si>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</si>
  <si>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</si>
  <si>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</si>
  <si>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</si>
  <si>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</si>
  <si>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</si>
  <si>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</si>
  <si>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</si>
  <si>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</si>
  <si>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</si>
  <si>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</si>
  <si>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</si>
  <si>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</si>
  <si>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</si>
  <si>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</si>
  <si>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</si>
  <si>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</si>
  <si>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</si>
  <si>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</si>
  <si>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</si>
  <si>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</si>
  <si>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</si>
  <si>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</si>
  <si>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</si>
  <si>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</si>
  <si>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</si>
  <si>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</si>
  <si>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</si>
  <si>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</si>
  <si>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</si>
  <si>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</si>
  <si>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</si>
  <si>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</si>
  <si>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</si>
  <si>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</si>
  <si>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</si>
  <si>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</si>
  <si>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</si>
  <si>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</si>
  <si>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</si>
  <si>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</si>
  <si>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</si>
  <si>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</si>
  <si>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</si>
  <si>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</si>
  <si>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</si>
  <si>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</si>
  <si>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</si>
  <si>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</si>
  <si>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</si>
  <si>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</si>
  <si>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</si>
  <si>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</si>
  <si>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</si>
  <si>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</si>
  <si>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</si>
  <si>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</si>
  <si>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</si>
  <si>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</si>
  <si>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</si>
  <si>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</si>
  <si>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</si>
  <si>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</si>
  <si>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</si>
  <si>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</si>
  <si>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</si>
  <si>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</si>
  <si>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</si>
  <si>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</si>
  <si>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</si>
  <si>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</si>
  <si>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</si>
  <si>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</si>
  <si>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</si>
  <si>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</si>
  <si>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</si>
  <si>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</si>
  <si>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</si>
  <si>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</si>
  <si>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</si>
  <si>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</si>
  <si>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</si>
  <si>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</si>
  <si>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</si>
  <si>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</si>
  <si>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</si>
  <si>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</si>
  <si>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</si>
  <si>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</si>
  <si>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</si>
  <si>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</si>
  <si>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</si>
  <si>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</si>
  <si>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</si>
  <si>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</si>
  <si>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</si>
  <si>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</si>
  <si>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</si>
  <si>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</si>
  <si>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</si>
  <si>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</si>
  <si>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</si>
  <si>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</si>
  <si>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</si>
  <si>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</si>
  <si>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</si>
  <si>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</si>
  <si>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</si>
  <si>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</si>
  <si>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</si>
  <si>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</si>
  <si>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</si>
  <si>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</si>
  <si>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</si>
  <si>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</si>
  <si>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</si>
  <si>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</si>
  <si>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</si>
  <si>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</si>
  <si>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</si>
  <si>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</si>
  <si>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</si>
  <si>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</si>
  <si>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</si>
  <si>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</si>
  <si>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</si>
  <si>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</si>
  <si>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</si>
  <si>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</si>
  <si>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</si>
  <si>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</si>
  <si>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</si>
  <si>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</si>
  <si>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</si>
  <si>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</si>
  <si>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</si>
  <si>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</si>
  <si>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</si>
  <si>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</si>
  <si>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</si>
  <si>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</si>
  <si>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</si>
  <si>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</si>
  <si>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</si>
  <si>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</si>
  <si>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</si>
  <si>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</si>
  <si>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</si>
  <si>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</si>
  <si>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</si>
  <si>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</si>
  <si>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</si>
  <si>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</si>
  <si>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</si>
  <si>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</si>
  <si>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</si>
  <si>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</si>
  <si>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</si>
  <si>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</si>
  <si>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</si>
  <si>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</si>
  <si>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</si>
  <si>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</si>
  <si>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</si>
  <si>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</si>
  <si>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</si>
  <si>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</si>
  <si>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</si>
  <si>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</si>
  <si>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</si>
  <si>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</si>
  <si>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</si>
  <si>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</si>
  <si>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</si>
  <si>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</si>
  <si>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</si>
  <si>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</si>
  <si>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</si>
  <si>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</si>
  <si>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</si>
  <si>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</si>
  <si>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</si>
  <si>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</si>
  <si>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</si>
  <si>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</si>
  <si>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</si>
  <si>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</si>
  <si>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</si>
  <si>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</si>
  <si>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</si>
  <si>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</si>
  <si>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</si>
  <si>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</si>
  <si>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</si>
  <si>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</si>
  <si>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</si>
  <si>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</si>
  <si>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</si>
  <si>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</si>
  <si>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</si>
  <si>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</si>
  <si>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</si>
  <si>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</si>
  <si>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</si>
  <si>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</si>
  <si>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</si>
  <si>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</si>
  <si>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</si>
  <si>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</si>
  <si>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</si>
  <si>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</si>
  <si>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</si>
  <si>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</si>
  <si>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</si>
  <si>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</si>
  <si>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</si>
  <si>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</si>
  <si>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</si>
  <si>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</si>
  <si>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</si>
  <si>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</si>
  <si>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</si>
  <si>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</si>
  <si>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</si>
  <si>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</si>
  <si>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</si>
  <si>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</si>
  <si>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</si>
  <si>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</si>
  <si>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</si>
  <si>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</si>
  <si>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</si>
  <si>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</si>
  <si>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</si>
  <si>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</si>
  <si>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</si>
  <si>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</si>
  <si>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</si>
  <si>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</si>
  <si>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</si>
  <si>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</si>
  <si>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</si>
  <si>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</si>
  <si>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</si>
  <si>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</si>
  <si>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</si>
  <si>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</si>
  <si>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</si>
  <si>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</si>
  <si>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</si>
  <si>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</si>
  <si>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</si>
  <si>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</si>
  <si>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</si>
  <si>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</si>
  <si>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</si>
  <si>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</si>
  <si>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</si>
  <si>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</si>
  <si>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</si>
  <si>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</si>
  <si>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</si>
  <si>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</si>
  <si>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</si>
  <si>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</si>
  <si>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</si>
  <si>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</si>
  <si>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</si>
  <si>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</si>
  <si>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</si>
  <si>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</si>
  <si>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</si>
  <si>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</si>
  <si>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</si>
  <si>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</si>
  <si>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</si>
  <si>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</si>
  <si>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</si>
  <si>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</si>
  <si>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</si>
  <si>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</si>
  <si>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</si>
  <si>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</si>
  <si>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</si>
  <si>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</si>
  <si>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</si>
  <si>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</si>
  <si>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</si>
  <si>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</si>
  <si>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</si>
  <si>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</si>
  <si>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</si>
  <si>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</si>
  <si>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</si>
  <si>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</si>
  <si>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</si>
  <si>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</si>
  <si>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</si>
  <si>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</si>
  <si>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</si>
  <si>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</si>
  <si>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</si>
  <si>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</si>
  <si>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</si>
  <si>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</si>
  <si>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</si>
  <si>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</si>
  <si>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</si>
  <si>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</si>
  <si>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</si>
  <si>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</si>
  <si>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</si>
  <si>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</si>
  <si>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</si>
  <si>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</si>
  <si>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</si>
  <si>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</si>
  <si>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</si>
  <si>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</si>
  <si>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</si>
  <si>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</si>
  <si>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</si>
  <si>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</si>
  <si>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</si>
  <si>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</si>
  <si>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</si>
  <si>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</si>
  <si>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</si>
  <si>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</si>
  <si>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</si>
  <si>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</si>
  <si>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</si>
  <si>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</si>
  <si>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</si>
  <si>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</si>
  <si>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</si>
  <si>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</si>
  <si>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</si>
  <si>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</si>
  <si>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</si>
  <si>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</si>
  <si>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</si>
  <si>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</si>
  <si>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</si>
  <si>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</si>
  <si>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</si>
  <si>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</si>
  <si>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</si>
  <si>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</si>
  <si>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</si>
  <si>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</si>
  <si>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</si>
  <si>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</si>
  <si>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</si>
  <si>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</si>
  <si>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</si>
  <si>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</si>
  <si>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</si>
  <si>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</si>
  <si>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</si>
  <si>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</si>
  <si>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</si>
  <si>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</si>
  <si>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</si>
  <si>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</si>
  <si>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</si>
  <si>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</si>
  <si>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</si>
  <si>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</si>
  <si>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</si>
  <si>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</si>
  <si>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</si>
  <si>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</si>
  <si>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</si>
  <si>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</si>
  <si>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</si>
  <si>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</si>
  <si>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</si>
  <si>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</si>
  <si>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</si>
  <si>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</si>
  <si>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</si>
  <si>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</si>
  <si>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</si>
  <si>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</si>
  <si>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</si>
  <si>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</si>
  <si>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</si>
  <si>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</si>
  <si>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</si>
  <si>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</si>
  <si>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</si>
  <si>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</si>
  <si>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</si>
  <si>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</si>
  <si>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</si>
  <si>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</si>
  <si>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</si>
  <si>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</si>
  <si>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</si>
  <si>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</si>
  <si>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</si>
  <si>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</si>
  <si>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</si>
  <si>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</si>
  <si>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</si>
  <si>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</si>
  <si>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</si>
  <si>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</si>
  <si>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</si>
  <si>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</si>
  <si>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</si>
  <si>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</si>
  <si>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</si>
  <si>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</si>
  <si>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</si>
  <si>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</si>
  <si>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</si>
  <si>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</si>
  <si>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</si>
  <si>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</si>
  <si>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</si>
  <si>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</si>
  <si>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</si>
  <si>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</si>
  <si>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</si>
  <si>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</si>
  <si>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</si>
  <si>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</si>
  <si>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</si>
  <si>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</si>
  <si>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</si>
  <si>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</si>
  <si>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</si>
  <si>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</si>
  <si>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</si>
  <si>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</si>
  <si>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</si>
  <si>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</si>
  <si>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</si>
  <si>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</si>
  <si>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</si>
  <si>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</si>
  <si>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</si>
  <si>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</si>
  <si>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</si>
  <si>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</si>
  <si>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</si>
  <si>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</si>
  <si>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</si>
  <si>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</si>
  <si>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</si>
  <si>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</si>
  <si>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</si>
  <si>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</si>
  <si>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</si>
  <si>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</si>
  <si>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</si>
  <si>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</si>
  <si>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</si>
  <si>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</si>
  <si>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</si>
  <si>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</si>
  <si>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</si>
  <si>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</si>
  <si>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</si>
  <si>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</si>
  <si>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</si>
  <si>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</si>
  <si>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</si>
  <si>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</si>
  <si>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</si>
  <si>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</si>
  <si>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</si>
  <si>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</si>
  <si>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</si>
  <si>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</si>
  <si>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</si>
  <si>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</si>
  <si>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</si>
  <si>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</si>
  <si>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</si>
  <si>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</si>
  <si>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</si>
  <si>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</si>
  <si>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</si>
  <si>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</si>
  <si>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</si>
  <si>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</si>
  <si>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</si>
  <si>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</si>
  <si>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</si>
  <si>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</si>
  <si>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</si>
  <si>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</si>
  <si>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</si>
  <si>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</si>
  <si>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</si>
  <si>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</si>
  <si>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</si>
  <si>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</si>
  <si>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</si>
  <si>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</si>
  <si>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</si>
  <si>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</si>
  <si>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</si>
  <si>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</si>
  <si>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</si>
  <si>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</si>
  <si>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</si>
  <si>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</si>
  <si>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</si>
  <si>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</si>
  <si>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</si>
  <si>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</si>
  <si>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</si>
  <si>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</si>
  <si>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</si>
  <si>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</si>
  <si>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</si>
  <si>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</si>
  <si>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</si>
  <si>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</si>
  <si>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</si>
  <si>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</si>
  <si>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</si>
  <si>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</si>
  <si>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</si>
  <si>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</si>
  <si>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</si>
  <si>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</si>
  <si>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</si>
  <si>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</si>
  <si>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</si>
  <si>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</si>
  <si>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</si>
  <si>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</si>
  <si>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</si>
  <si>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</si>
  <si>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</si>
  <si>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</si>
  <si>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</si>
  <si>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</si>
  <si>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</si>
  <si>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</si>
  <si>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</si>
  <si>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</si>
  <si>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</si>
  <si>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</si>
  <si>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</si>
  <si>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</si>
  <si>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</si>
  <si>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</si>
  <si>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</si>
  <si>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</si>
  <si>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</si>
  <si>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</si>
  <si>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</si>
  <si>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</si>
  <si>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</si>
  <si>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</si>
  <si>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</si>
  <si>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</si>
  <si>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</si>
  <si>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</si>
  <si>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</si>
  <si>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</si>
  <si>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</si>
  <si>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</si>
  <si>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</si>
  <si>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</si>
  <si>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</si>
  <si>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</si>
  <si>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</si>
  <si>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</si>
  <si>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</si>
  <si>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</si>
  <si>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</si>
  <si>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</si>
  <si>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</si>
  <si>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</si>
  <si>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</si>
  <si>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</si>
  <si>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</si>
  <si>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</si>
  <si>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</si>
  <si>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</si>
  <si>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</si>
  <si>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</si>
  <si>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</si>
  <si>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</si>
  <si>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</si>
  <si>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</si>
  <si>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</si>
  <si>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</si>
  <si>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</si>
  <si>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</si>
  <si>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</si>
  <si>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</si>
  <si>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</si>
  <si>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</si>
  <si>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</si>
  <si>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</si>
  <si>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</si>
  <si>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</si>
  <si>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</si>
  <si>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</si>
  <si>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</si>
  <si>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</si>
  <si>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</si>
  <si>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</si>
  <si>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</si>
  <si>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</si>
  <si>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</si>
  <si>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</si>
  <si>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</si>
  <si>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</si>
  <si>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</si>
  <si>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</si>
  <si>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</si>
  <si>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</si>
  <si>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</si>
  <si>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</si>
  <si>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</si>
  <si>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</si>
  <si>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</si>
  <si>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</si>
  <si>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</si>
  <si>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</si>
  <si>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</si>
  <si>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</si>
  <si>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</si>
  <si>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</si>
  <si>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</si>
  <si>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</si>
  <si>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</si>
  <si>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</si>
  <si>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</si>
  <si>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</si>
  <si>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</si>
  <si>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</si>
  <si>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</si>
  <si>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</si>
  <si>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</si>
  <si>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</si>
  <si>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</si>
  <si>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</si>
  <si>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</si>
  <si>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</si>
  <si>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</si>
  <si>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</si>
  <si>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</si>
  <si>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</si>
  <si>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</si>
  <si>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</si>
  <si>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</si>
  <si>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</si>
  <si>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</si>
  <si>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</si>
  <si>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</si>
  <si>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</si>
  <si>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</si>
  <si>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</si>
  <si>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</si>
  <si>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</si>
  <si>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</si>
  <si>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</si>
  <si>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</si>
  <si>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</si>
  <si>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</si>
  <si>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</si>
  <si>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</si>
  <si>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</si>
  <si>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</si>
  <si>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</si>
  <si>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</si>
  <si>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</si>
  <si>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</si>
  <si>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</si>
  <si>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</si>
  <si>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</si>
  <si>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</si>
  <si>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</si>
  <si>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</si>
  <si>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</si>
  <si>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</si>
  <si>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</si>
  <si>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</si>
  <si>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</si>
  <si>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</si>
  <si>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</si>
  <si>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</si>
  <si>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</si>
  <si>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</si>
  <si>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</si>
  <si>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</si>
  <si>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</si>
  <si>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</si>
  <si>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</si>
  <si>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</si>
  <si>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</si>
  <si>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</si>
  <si>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</si>
  <si>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</si>
  <si>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</si>
  <si>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</si>
  <si>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</si>
  <si>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</si>
  <si>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</si>
  <si>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</si>
  <si>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</si>
  <si>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</si>
  <si>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</si>
  <si>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</si>
  <si>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</si>
  <si>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</si>
  <si>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</si>
  <si>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</si>
  <si>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</si>
  <si>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</si>
  <si>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</si>
  <si>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</si>
  <si>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</si>
  <si>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</si>
  <si>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</si>
  <si>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</si>
  <si>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</si>
  <si>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</si>
  <si>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</si>
  <si>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</si>
  <si>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</si>
  <si>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</si>
  <si>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</si>
  <si>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</si>
  <si>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</si>
  <si>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</si>
  <si>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</si>
  <si>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</si>
  <si>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</si>
  <si>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</si>
  <si>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</si>
  <si>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</si>
  <si>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</si>
  <si>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</si>
  <si>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</si>
  <si>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</si>
  <si>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</si>
  <si>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</si>
  <si>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</si>
  <si>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</si>
  <si>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</si>
  <si>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</si>
  <si>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</si>
  <si>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</si>
  <si>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</si>
  <si>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</si>
  <si>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</si>
  <si>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</si>
  <si>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</si>
  <si>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</si>
  <si>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</si>
  <si>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</si>
  <si>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</si>
  <si>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</si>
  <si>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</si>
  <si>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</si>
  <si>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</si>
  <si>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</si>
  <si>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</si>
  <si>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</si>
  <si>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</si>
  <si>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</si>
  <si>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</si>
  <si>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</si>
  <si>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</si>
  <si>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</si>
  <si>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</si>
  <si>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</si>
  <si>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</si>
  <si>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</si>
  <si>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</si>
  <si>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</si>
  <si>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</si>
  <si>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</si>
  <si>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</si>
  <si>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</si>
  <si>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</si>
  <si>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</si>
  <si>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</si>
  <si>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</si>
  <si>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</si>
  <si>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</si>
  <si>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</si>
  <si>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</si>
  <si>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</si>
  <si>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</si>
  <si>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</si>
  <si>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</si>
  <si>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</si>
  <si>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</si>
  <si>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</si>
  <si>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</si>
  <si>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</si>
  <si>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</si>
  <si>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</si>
  <si>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</si>
  <si>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</si>
  <si>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</si>
  <si>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</si>
  <si>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</si>
  <si>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</si>
  <si>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</si>
  <si>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</si>
  <si>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</si>
  <si>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</si>
  <si>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</si>
  <si>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</si>
  <si>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</si>
  <si>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</si>
  <si>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</si>
  <si>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</si>
  <si>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</si>
  <si>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</si>
  <si>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</si>
  <si>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</si>
  <si>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</si>
  <si>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</si>
  <si>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</si>
  <si>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</si>
  <si>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</si>
  <si>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</si>
  <si>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</si>
  <si>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</si>
  <si>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</si>
  <si>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</si>
  <si>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</si>
  <si>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</si>
  <si>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</si>
  <si>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</si>
  <si>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</si>
  <si>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</si>
  <si>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</si>
  <si>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</si>
  <si>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</si>
  <si>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</si>
  <si>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</si>
  <si>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</si>
  <si>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</si>
  <si>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</si>
  <si>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</si>
  <si>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</si>
  <si>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</si>
  <si>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</si>
  <si>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</si>
  <si>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</si>
  <si>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</si>
  <si>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</si>
  <si>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</si>
  <si>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</si>
  <si>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</si>
  <si>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</si>
  <si>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</si>
  <si>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</si>
  <si>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</si>
  <si>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</si>
  <si>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</si>
  <si>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</si>
  <si>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</si>
  <si>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</si>
  <si>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</si>
  <si>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</si>
  <si>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</si>
  <si>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</si>
  <si>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</si>
  <si>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</si>
  <si>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</si>
  <si>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</si>
  <si>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</si>
  <si>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</si>
  <si>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</si>
  <si>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</si>
  <si>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</si>
  <si>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</si>
  <si>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</si>
  <si>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</si>
  <si>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</si>
  <si>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</si>
  <si>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</si>
  <si>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</si>
  <si>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</si>
  <si>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</si>
  <si>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</si>
  <si>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</si>
  <si>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</si>
  <si>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</si>
  <si>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</si>
  <si>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</si>
  <si>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</si>
  <si>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</si>
  <si>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</si>
  <si>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</si>
  <si>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</si>
  <si>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</si>
  <si>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</si>
  <si>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</si>
  <si>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</si>
  <si>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</si>
  <si>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</si>
  <si>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</si>
  <si>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</si>
  <si>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</si>
  <si>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</si>
  <si>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</si>
  <si>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</si>
  <si>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</si>
  <si>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</si>
  <si>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</si>
  <si>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</si>
  <si>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</si>
  <si>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</si>
  <si>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</si>
  <si>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</si>
  <si>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</si>
  <si>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</si>
  <si>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</si>
  <si>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</si>
  <si>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</si>
  <si>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</si>
  <si>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</si>
  <si>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</si>
  <si>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</si>
  <si>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</si>
  <si>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</si>
  <si>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</si>
  <si>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</si>
  <si>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</si>
  <si>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</si>
  <si>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</si>
  <si>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</si>
  <si>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</si>
  <si>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</si>
  <si>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</si>
  <si>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</si>
  <si>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</si>
  <si>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</si>
  <si>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</si>
  <si>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</si>
  <si>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</si>
  <si>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</si>
  <si>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</si>
  <si>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</si>
  <si>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</si>
  <si>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</si>
  <si>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</si>
  <si>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</si>
  <si>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</si>
  <si>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</si>
  <si>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</si>
  <si>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</si>
  <si>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</si>
  <si>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</si>
  <si>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</si>
  <si>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</si>
  <si>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</si>
  <si>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</si>
  <si>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</si>
  <si>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</si>
  <si>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</si>
  <si>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</si>
  <si>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</si>
  <si>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</si>
  <si>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</si>
  <si>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</si>
  <si>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</si>
  <si>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</si>
  <si>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</si>
  <si>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</si>
  <si>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</si>
  <si>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</si>
  <si>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</si>
  <si>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</si>
  <si>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</si>
  <si>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</si>
  <si>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</si>
  <si>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</si>
  <si>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</si>
  <si>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</si>
  <si>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</si>
  <si>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</si>
  <si>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</si>
  <si>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</si>
  <si>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</si>
  <si>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</si>
  <si>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</si>
  <si>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</si>
  <si>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</si>
  <si>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</si>
  <si>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</si>
  <si>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</si>
  <si>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</si>
  <si>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</si>
  <si>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</si>
  <si>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</si>
  <si>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</si>
  <si>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</si>
  <si>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</si>
  <si>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</si>
  <si>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</si>
  <si>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</si>
  <si>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</si>
  <si>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</si>
  <si>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</si>
  <si>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</si>
  <si>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</si>
  <si>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</si>
  <si>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</si>
  <si>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</si>
  <si>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</si>
  <si>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</si>
  <si>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</si>
  <si>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</si>
  <si>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</si>
  <si>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</si>
  <si>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</si>
  <si>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</si>
  <si>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</si>
  <si>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</si>
  <si>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</si>
  <si>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</si>
  <si>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</si>
  <si>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</si>
  <si>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</si>
  <si>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</si>
  <si>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</si>
  <si>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</si>
  <si>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</si>
  <si>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</si>
  <si>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</si>
  <si>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</si>
  <si>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</si>
  <si>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</si>
  <si>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</si>
  <si>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</si>
  <si>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</si>
  <si>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</si>
  <si>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</si>
  <si>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</si>
  <si>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</si>
  <si>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</si>
  <si>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</si>
  <si>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</si>
  <si>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</si>
  <si>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</si>
  <si>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</si>
  <si>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</si>
  <si>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</si>
  <si>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</si>
  <si>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</si>
  <si>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</si>
  <si>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</si>
  <si>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</si>
  <si>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</si>
  <si>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</si>
  <si>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</si>
  <si>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</si>
  <si>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</si>
  <si>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</si>
  <si>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</si>
  <si>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</si>
  <si>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</si>
  <si>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</si>
  <si>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</si>
  <si>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</si>
  <si>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</si>
  <si>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</si>
  <si>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</si>
  <si>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</si>
  <si>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</si>
  <si>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</si>
  <si>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</si>
  <si>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</si>
  <si>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</si>
  <si>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</si>
  <si>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</si>
  <si>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</si>
  <si>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</si>
  <si>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</si>
  <si>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</si>
  <si>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</si>
  <si>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</si>
  <si>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</si>
  <si>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</si>
  <si>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</si>
  <si>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</si>
  <si>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</si>
  <si>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</si>
  <si>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</si>
  <si>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</si>
  <si>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</si>
  <si>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</si>
  <si>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</si>
  <si>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</si>
  <si>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</si>
  <si>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</si>
  <si>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</si>
  <si>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</si>
  <si>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</si>
  <si>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</si>
  <si>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</si>
  <si>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</si>
  <si>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</si>
  <si>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</si>
  <si>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</si>
  <si>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</si>
  <si>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</si>
  <si>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</si>
  <si>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</si>
  <si>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</si>
  <si>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</si>
  <si>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</si>
  <si>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</si>
  <si>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</si>
  <si>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</si>
  <si>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</si>
  <si>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</si>
  <si>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</si>
  <si>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</si>
  <si>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</si>
  <si>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</si>
  <si>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</si>
  <si>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</si>
  <si>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</si>
  <si>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</si>
  <si>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</si>
  <si>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</si>
  <si>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</si>
  <si>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</si>
  <si>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</si>
  <si>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</si>
  <si>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</si>
  <si>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</si>
  <si>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</si>
  <si>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</si>
  <si>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</si>
  <si>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</si>
  <si>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</si>
  <si>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</si>
  <si>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</si>
  <si>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</si>
  <si>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</si>
  <si>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</si>
  <si>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</si>
  <si>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</si>
  <si>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</si>
  <si>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</si>
  <si>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</si>
  <si>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</si>
  <si>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</si>
  <si>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</si>
  <si>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</si>
  <si>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</si>
  <si>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</si>
  <si>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</si>
  <si>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</si>
  <si>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</si>
  <si>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</si>
  <si>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</si>
  <si>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</si>
  <si>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</si>
  <si>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</si>
  <si>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</si>
  <si>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</si>
  <si>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</si>
  <si>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</si>
  <si>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</si>
  <si>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</si>
  <si>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</si>
  <si>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</si>
  <si>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</si>
  <si>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</si>
  <si>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</si>
  <si>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</si>
  <si>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</si>
  <si>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</si>
  <si>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</si>
  <si>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</si>
  <si>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</si>
  <si>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</si>
  <si>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</si>
  <si>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</si>
  <si>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</si>
  <si>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</si>
  <si>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</si>
  <si>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</si>
  <si>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</si>
  <si>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</si>
  <si>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</si>
  <si>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</si>
  <si>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</si>
  <si>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</si>
  <si>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</si>
  <si>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</si>
  <si>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</si>
  <si>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</si>
  <si>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</si>
  <si>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</si>
  <si>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</si>
  <si>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</si>
  <si>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</si>
  <si>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</si>
  <si>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</si>
  <si>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</si>
  <si>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</si>
  <si>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</si>
  <si>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</si>
  <si>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</si>
  <si>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</si>
  <si>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</si>
  <si>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</si>
  <si>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</si>
  <si>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</si>
  <si>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</si>
  <si>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</si>
  <si>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</si>
  <si>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</si>
  <si>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</si>
  <si>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</si>
  <si>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</si>
  <si>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</si>
  <si>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</si>
  <si>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</si>
  <si>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</si>
  <si>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</si>
  <si>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</si>
  <si>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</si>
  <si>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</si>
  <si>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</si>
  <si>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</si>
  <si>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</si>
  <si>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</si>
  <si>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</si>
  <si>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</si>
  <si>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</si>
  <si>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</si>
  <si>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</si>
  <si>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</si>
  <si>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</si>
  <si>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</si>
  <si>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</si>
  <si>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</si>
  <si>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</si>
  <si>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</si>
  <si>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</si>
  <si>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</si>
  <si>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</si>
  <si>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</si>
  <si>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</si>
  <si>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</si>
  <si>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</si>
  <si>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</si>
  <si>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</si>
  <si>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</si>
  <si>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</si>
  <si>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</si>
  <si>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</si>
  <si>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</si>
  <si>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</si>
  <si>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</si>
  <si>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</si>
  <si>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</si>
  <si>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</si>
  <si>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</si>
  <si>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</si>
  <si>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</si>
  <si>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</si>
  <si>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</si>
  <si>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</si>
  <si>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</si>
  <si>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</si>
  <si>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</si>
  <si>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</si>
  <si>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</si>
  <si>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</si>
  <si>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</si>
  <si>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</si>
  <si>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</si>
  <si>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</si>
  <si>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</si>
  <si>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</si>
  <si>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</si>
  <si>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</si>
  <si>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</si>
  <si>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</si>
  <si>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</si>
  <si>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</si>
  <si>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</si>
  <si>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</si>
  <si>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</si>
  <si>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</si>
  <si>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</si>
  <si>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</si>
  <si>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</si>
  <si>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</si>
  <si>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</si>
  <si>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</si>
  <si>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</si>
  <si>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</si>
  <si>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</si>
  <si>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</si>
  <si>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</si>
  <si>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</si>
  <si>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</si>
  <si>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</si>
  <si>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</si>
  <si>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</si>
  <si>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</si>
  <si>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</si>
  <si>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</si>
  <si>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</si>
  <si>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</si>
  <si>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</si>
  <si>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</si>
  <si>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</si>
  <si>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</si>
  <si>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</si>
  <si>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</si>
  <si>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</si>
  <si>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</si>
  <si>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</si>
  <si>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</si>
  <si>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</si>
  <si>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</si>
  <si>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</si>
  <si>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</si>
  <si>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</si>
  <si>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</si>
  <si>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</si>
  <si>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</si>
  <si>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</si>
  <si>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</si>
  <si>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</si>
  <si>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</si>
  <si>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</si>
  <si>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</si>
  <si>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</si>
  <si>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</si>
  <si>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</si>
  <si>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</si>
  <si>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</si>
  <si>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</si>
  <si>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</si>
  <si>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</si>
  <si>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</si>
  <si>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</si>
  <si>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</si>
  <si>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</si>
  <si>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</si>
  <si>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</si>
  <si>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</si>
  <si>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</si>
  <si>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</si>
  <si>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</si>
  <si>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</si>
  <si>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</si>
  <si>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</si>
  <si>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</si>
  <si>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</si>
  <si>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</si>
  <si>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</si>
  <si>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</si>
  <si>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</si>
  <si>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</si>
  <si>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</si>
  <si>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</si>
  <si>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</si>
  <si>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</si>
  <si>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</si>
  <si>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</si>
  <si>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</si>
  <si>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</si>
  <si>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</si>
  <si>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</si>
  <si>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</si>
  <si>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</si>
  <si>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</si>
  <si>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</si>
  <si>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</si>
  <si>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</si>
  <si>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</si>
  <si>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</si>
  <si>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</si>
  <si>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</si>
  <si>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</si>
  <si>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</si>
  <si>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</si>
  <si>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</si>
  <si>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</si>
  <si>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</si>
  <si>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</si>
  <si>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</si>
  <si>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</si>
  <si>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</si>
  <si>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</si>
  <si>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</si>
  <si>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</si>
  <si>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</si>
  <si>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</si>
  <si>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</si>
  <si>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</si>
  <si>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</si>
  <si>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</si>
  <si>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</si>
  <si>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</si>
  <si>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</si>
  <si>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</si>
  <si>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</si>
  <si>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</si>
  <si>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</si>
  <si>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</si>
  <si>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</si>
  <si>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</si>
  <si>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</si>
  <si>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</si>
  <si>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</si>
  <si>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</si>
  <si>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</si>
  <si>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</si>
  <si>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</si>
  <si>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</si>
  <si>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</si>
  <si>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</si>
  <si>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</si>
  <si>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</si>
  <si>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</si>
  <si>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</si>
  <si>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</si>
  <si>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</si>
  <si>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</si>
  <si>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</si>
  <si>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</si>
  <si>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</si>
  <si>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</si>
  <si>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</si>
  <si>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</si>
  <si>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</si>
  <si>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</si>
  <si>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</si>
  <si>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</si>
  <si>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</si>
  <si>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</si>
  <si>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</si>
  <si>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</si>
  <si>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</si>
  <si>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</si>
  <si>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</si>
  <si>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</si>
  <si>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</si>
  <si>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</si>
  <si>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</si>
  <si>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</si>
  <si>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</si>
  <si>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</si>
  <si>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</si>
  <si>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</si>
  <si>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</si>
  <si>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</si>
  <si>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</si>
  <si>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</si>
  <si>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</si>
  <si>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</si>
  <si>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</si>
  <si>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</si>
  <si>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</si>
  <si>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</si>
  <si>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</si>
  <si>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</si>
  <si>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</si>
  <si>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</si>
  <si>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</si>
  <si>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</si>
  <si>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</si>
  <si>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</si>
  <si>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</si>
  <si>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</si>
  <si>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</si>
  <si>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</si>
  <si>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</si>
  <si>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</si>
  <si>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</si>
  <si>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</si>
  <si>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</si>
  <si>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</si>
  <si>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</si>
  <si>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</si>
  <si>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</si>
  <si>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</si>
  <si>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</si>
  <si>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</si>
  <si>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</si>
  <si>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</si>
  <si>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</si>
  <si>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</si>
  <si>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</si>
  <si>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</si>
  <si>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</si>
  <si>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</si>
  <si>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</si>
  <si>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</si>
  <si>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</si>
  <si>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</si>
  <si>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</si>
  <si>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</si>
  <si>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</si>
  <si>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</si>
  <si>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</si>
  <si>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</si>
  <si>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</si>
  <si>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</si>
  <si>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</si>
  <si>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</si>
  <si>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</si>
  <si>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</si>
  <si>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</si>
  <si>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</si>
  <si>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</si>
  <si>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</si>
  <si>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</si>
  <si>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</si>
  <si>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</si>
  <si>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</si>
  <si>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</si>
  <si>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</si>
  <si>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</si>
  <si>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</si>
  <si>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</si>
  <si>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</si>
  <si>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</si>
  <si>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</si>
  <si>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</si>
  <si>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</si>
  <si>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</si>
  <si>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</si>
  <si>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</si>
  <si>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</si>
  <si>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</si>
  <si>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</si>
  <si>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</si>
  <si>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</si>
  <si>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</si>
  <si>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</si>
  <si>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</si>
  <si>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</si>
  <si>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</si>
  <si>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</si>
  <si>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</si>
  <si>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</si>
  <si>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</si>
  <si>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</si>
  <si>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</si>
  <si>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</si>
  <si>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</si>
  <si>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</si>
  <si>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</si>
  <si>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</si>
  <si>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</si>
  <si>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</si>
  <si>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</si>
  <si>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</si>
  <si>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</si>
  <si>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</si>
  <si>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</si>
  <si>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</si>
  <si>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</si>
  <si>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</si>
  <si>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</si>
  <si>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</si>
  <si>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</si>
  <si>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</si>
  <si>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</si>
  <si>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</si>
  <si>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</si>
  <si>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</si>
  <si>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</si>
  <si>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</si>
  <si>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</si>
  <si>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</si>
  <si>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</si>
  <si>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</si>
  <si>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</si>
  <si>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</si>
  <si>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</si>
  <si>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</si>
  <si>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</si>
  <si>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</si>
  <si>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</si>
  <si>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</si>
  <si>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</si>
  <si>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</si>
  <si>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</si>
  <si>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</si>
  <si>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</si>
  <si>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</si>
  <si>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</si>
  <si>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</si>
  <si>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</si>
  <si>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</si>
  <si>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</si>
  <si>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</si>
  <si>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</si>
  <si>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</si>
  <si>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</si>
  <si>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</si>
  <si>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</si>
  <si>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</si>
  <si>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</si>
  <si>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</si>
  <si>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</si>
  <si>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</si>
  <si>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</si>
  <si>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</si>
  <si>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</si>
  <si>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</si>
  <si>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</si>
  <si>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</si>
  <si>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</si>
  <si>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</si>
  <si>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</si>
  <si>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</si>
  <si>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</si>
  <si>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</si>
  <si>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</si>
  <si>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</si>
  <si>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</si>
  <si>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</si>
  <si>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</si>
  <si>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</si>
  <si>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</si>
  <si>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</si>
  <si>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</si>
  <si>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</si>
  <si>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</si>
  <si>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</si>
  <si>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</si>
  <si>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</si>
  <si>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</si>
  <si>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</si>
  <si>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</si>
  <si>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</si>
  <si>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</si>
  <si>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</si>
  <si>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</si>
  <si>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</si>
  <si>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</si>
  <si>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</si>
  <si>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</si>
  <si>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</si>
  <si>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</si>
  <si>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</si>
  <si>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</si>
  <si>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</si>
  <si>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</si>
  <si>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</si>
  <si>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</si>
  <si>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</si>
  <si>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</si>
  <si>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</si>
  <si>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</si>
  <si>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</si>
  <si>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</si>
  <si>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</si>
  <si>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</si>
  <si>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</si>
  <si>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</si>
  <si>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</si>
  <si>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</si>
  <si>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</si>
  <si>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</si>
  <si>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</si>
  <si>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</si>
  <si>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</si>
  <si>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</si>
  <si>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</si>
  <si>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</si>
  <si>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</si>
  <si>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</si>
  <si>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</si>
  <si>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</si>
  <si>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</si>
  <si>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</si>
  <si>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</si>
  <si>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</si>
  <si>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</si>
  <si>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</si>
  <si>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</si>
  <si>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</si>
  <si>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</si>
  <si>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</si>
  <si>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</si>
  <si>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</si>
  <si>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</si>
  <si>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</si>
  <si>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</si>
  <si>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</si>
  <si>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</si>
  <si>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</si>
  <si>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</si>
  <si>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</si>
  <si>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</si>
  <si>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</si>
  <si>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</si>
  <si>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</si>
  <si>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</si>
  <si>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</si>
  <si>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</si>
  <si>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</si>
  <si>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</si>
  <si>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</si>
  <si>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</si>
  <si>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</si>
  <si>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</si>
  <si>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</si>
  <si>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</si>
  <si>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</si>
  <si>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</si>
  <si>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</si>
  <si>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</si>
  <si>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</si>
  <si>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</si>
  <si>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</si>
  <si>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</si>
  <si>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</si>
  <si>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</si>
  <si>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</si>
  <si>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</si>
  <si>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</si>
  <si>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</si>
  <si>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</si>
  <si>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</si>
  <si>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</si>
  <si>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</si>
  <si>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</si>
  <si>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</si>
  <si>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</si>
  <si>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</si>
  <si>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</si>
  <si>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</si>
  <si>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</si>
  <si>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</si>
  <si>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</si>
  <si>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</si>
  <si>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</si>
  <si>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</si>
  <si>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</si>
  <si>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</si>
  <si>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</si>
  <si>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</si>
  <si>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</si>
  <si>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</si>
  <si>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</si>
  <si>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</si>
  <si>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</si>
  <si>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</si>
  <si>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</si>
  <si>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</si>
  <si>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</si>
  <si>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</si>
  <si>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</si>
  <si>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</si>
  <si>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</si>
  <si>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</si>
  <si>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</si>
  <si>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</si>
  <si>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</si>
  <si>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</si>
  <si>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</si>
  <si>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</si>
  <si>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</si>
  <si>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</si>
  <si>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</si>
  <si>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</si>
  <si>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</si>
  <si>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</si>
  <si>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</si>
  <si>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</si>
  <si>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</si>
  <si>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</si>
  <si>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</si>
  <si>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</si>
  <si>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</si>
  <si>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</si>
  <si>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</si>
  <si>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</si>
  <si>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</si>
  <si>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</si>
  <si>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</si>
  <si>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</si>
  <si>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</si>
  <si>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</si>
  <si>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</si>
  <si>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</si>
  <si>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</si>
  <si>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</si>
  <si>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</si>
  <si>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</si>
  <si>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</si>
  <si>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</si>
  <si>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</si>
  <si>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</si>
  <si>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</si>
  <si>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</si>
  <si>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</si>
  <si>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</si>
  <si>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</si>
  <si>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</si>
  <si>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</si>
  <si>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</si>
  <si>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</si>
  <si>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</si>
  <si>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</si>
  <si>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</si>
  <si>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</si>
  <si>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</si>
  <si>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</si>
  <si>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</si>
  <si>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</si>
  <si>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</si>
  <si>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</si>
  <si>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</si>
  <si>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</si>
  <si>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</si>
  <si>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</si>
  <si>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</si>
  <si>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</si>
  <si>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</si>
  <si>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</si>
  <si>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</si>
  <si>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</si>
  <si>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</si>
  <si>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</si>
  <si>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</si>
  <si>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</si>
  <si>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</si>
  <si>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</si>
  <si>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</si>
  <si>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</si>
  <si>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</si>
  <si>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</si>
  <si>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</si>
  <si>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</si>
  <si>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</si>
  <si>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</si>
  <si>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</si>
  <si>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</si>
  <si>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</si>
  <si>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</si>
  <si>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</si>
  <si>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</si>
  <si>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</si>
  <si>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</si>
  <si>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</si>
  <si>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</si>
  <si>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</si>
  <si>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</si>
  <si>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</si>
  <si>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</si>
  <si>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</si>
  <si>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</si>
  <si>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</si>
  <si>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</si>
  <si>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</si>
  <si>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</si>
  <si>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</si>
  <si>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</si>
  <si>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</si>
  <si>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</si>
  <si>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</si>
  <si>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</si>
  <si>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</si>
  <si>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</si>
  <si>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</si>
  <si>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</si>
  <si>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</si>
  <si>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</si>
  <si>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</si>
  <si>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</si>
  <si>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</si>
  <si>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</si>
  <si>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</si>
  <si>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</si>
  <si>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</si>
  <si>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</si>
  <si>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</si>
  <si>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</si>
  <si>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</si>
  <si>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</si>
  <si>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</si>
  <si>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</si>
  <si>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</si>
  <si>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</si>
  <si>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</si>
  <si>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</si>
  <si>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</si>
  <si>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</si>
  <si>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</si>
  <si>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</si>
  <si>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</si>
  <si>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</si>
  <si>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</si>
  <si>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</si>
  <si>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</si>
  <si>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</si>
  <si>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</si>
  <si>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</si>
  <si>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</si>
  <si>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</si>
  <si>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</si>
  <si>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</si>
  <si>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</si>
  <si>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</si>
  <si>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</si>
  <si>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</si>
  <si>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</si>
  <si>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</si>
  <si>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</si>
  <si>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</si>
  <si>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</si>
  <si>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</si>
  <si>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</si>
  <si>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</si>
  <si>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</si>
  <si>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</si>
  <si>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</si>
  <si>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</si>
  <si>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</si>
  <si>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</si>
  <si>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</si>
  <si>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</si>
  <si>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</si>
  <si>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</si>
  <si>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</si>
  <si>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</si>
  <si>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</si>
  <si>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</si>
  <si>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</si>
  <si>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</si>
  <si>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</si>
  <si>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</si>
  <si>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</si>
  <si>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</si>
  <si>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</si>
  <si>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</si>
  <si>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</si>
  <si>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</si>
  <si>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</si>
  <si>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</si>
  <si>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</si>
  <si>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</si>
  <si>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</si>
  <si>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</si>
  <si>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</si>
  <si>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</si>
  <si>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</si>
  <si>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</si>
  <si>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</si>
  <si>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</si>
  <si>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</si>
  <si>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</si>
  <si>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</si>
  <si>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</si>
  <si>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</si>
  <si>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</si>
  <si>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</si>
  <si>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</si>
  <si>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</si>
  <si>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</si>
  <si>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</si>
  <si>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</si>
  <si>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</si>
  <si>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</si>
  <si>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</si>
  <si>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</si>
  <si>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</si>
  <si>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</si>
  <si>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</si>
  <si>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</si>
  <si>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</si>
  <si>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</si>
  <si>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</si>
  <si>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</si>
  <si>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</si>
  <si>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</si>
  <si>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</si>
  <si>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</si>
  <si>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</si>
  <si>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</si>
  <si>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</si>
  <si>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</si>
  <si>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</si>
  <si>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</si>
  <si>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</si>
  <si>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</si>
  <si>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</si>
  <si>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</si>
  <si>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</si>
  <si>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</si>
  <si>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</si>
  <si>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</si>
  <si>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</si>
  <si>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</si>
  <si>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</si>
  <si>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</si>
  <si>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</si>
  <si>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</si>
  <si>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</si>
  <si>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</si>
  <si>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</si>
  <si>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</si>
  <si>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</si>
  <si>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</si>
  <si>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</si>
  <si>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</si>
  <si>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</si>
  <si>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</si>
  <si>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</si>
  <si>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</si>
  <si>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</si>
  <si>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</si>
  <si>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</si>
  <si>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</si>
  <si>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</si>
  <si>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</si>
  <si>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</si>
  <si>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</si>
  <si>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</si>
  <si>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</si>
  <si>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</si>
  <si>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</si>
  <si>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</si>
  <si>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</si>
  <si>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</si>
  <si>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</si>
  <si>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</si>
  <si>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</si>
  <si>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</si>
  <si>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</si>
  <si>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</si>
  <si>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</si>
  <si>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</si>
  <si>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</si>
  <si>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</si>
  <si>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</si>
  <si>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</si>
  <si>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</si>
  <si>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</si>
  <si>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</si>
  <si>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</si>
  <si>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</si>
  <si>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</si>
  <si>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</si>
  <si>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</si>
  <si>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</si>
  <si>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</si>
  <si>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</si>
  <si>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</si>
  <si>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</si>
  <si>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</si>
  <si>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</si>
  <si>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</si>
  <si>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</si>
  <si>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</si>
  <si>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</si>
  <si>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</si>
  <si>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</si>
  <si>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</si>
  <si>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</si>
  <si>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</si>
  <si>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</si>
  <si>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</si>
  <si>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</si>
  <si>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</si>
  <si>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</si>
  <si>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</si>
  <si>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</si>
  <si>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</si>
  <si>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</si>
  <si>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</si>
  <si>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</si>
  <si>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</si>
  <si>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</si>
  <si>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</si>
  <si>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</si>
  <si>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</si>
  <si>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</si>
  <si>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</si>
  <si>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</si>
  <si>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</si>
  <si>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</si>
  <si>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</si>
  <si>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</si>
  <si>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</si>
  <si>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</si>
  <si>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</si>
  <si>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</si>
  <si>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</si>
  <si>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</si>
  <si>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</si>
  <si>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</si>
  <si>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</si>
  <si>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</si>
  <si>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</si>
  <si>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</si>
  <si>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</si>
  <si>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</si>
  <si>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</si>
  <si>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</si>
  <si>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</si>
  <si>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</si>
  <si>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</si>
  <si>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</si>
  <si>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</si>
  <si>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</si>
  <si>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</si>
  <si>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</si>
  <si>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</si>
  <si>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</si>
  <si>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</si>
  <si>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</si>
  <si>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</si>
  <si>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</si>
  <si>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</si>
  <si>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</si>
  <si>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</si>
  <si>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</si>
  <si>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</si>
  <si>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</si>
  <si>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</si>
  <si>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</si>
  <si>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</si>
  <si>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</si>
  <si>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</si>
  <si>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</si>
  <si>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</si>
  <si>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</si>
  <si>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</si>
  <si>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</si>
  <si>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</si>
  <si>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</si>
  <si>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</si>
  <si>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</si>
  <si>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</si>
  <si>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</si>
  <si>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</si>
  <si>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</si>
  <si>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</si>
  <si>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</si>
  <si>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</si>
  <si>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</si>
  <si>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</si>
  <si>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</si>
  <si>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</si>
  <si>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</si>
  <si>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</si>
  <si>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</si>
  <si>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</si>
  <si>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</si>
  <si>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</si>
  <si>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</si>
  <si>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</si>
  <si>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</si>
  <si>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</si>
  <si>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</si>
  <si>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</si>
  <si>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</si>
  <si>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</si>
  <si>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</si>
  <si>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</si>
  <si>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</si>
  <si>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</si>
  <si>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</si>
  <si>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</si>
  <si>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</si>
  <si>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</si>
  <si>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</si>
  <si>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</si>
  <si>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</si>
  <si>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</si>
  <si>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</si>
  <si>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</si>
  <si>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</si>
  <si>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</si>
  <si>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</si>
  <si>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</si>
  <si>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</si>
  <si>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</si>
  <si>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</si>
  <si>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</si>
  <si>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</si>
  <si>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</si>
  <si>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</si>
  <si>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</si>
  <si>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</si>
  <si>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</si>
  <si>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</si>
  <si>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</si>
  <si>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</si>
  <si>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</si>
  <si>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</si>
  <si>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</si>
  <si>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</si>
  <si>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</si>
  <si>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</si>
  <si>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</si>
  <si>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</si>
  <si>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</si>
  <si>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</si>
  <si>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</si>
  <si>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</si>
  <si>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</si>
  <si>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</si>
  <si>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</si>
  <si>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</si>
  <si>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</si>
  <si>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</si>
  <si>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</si>
  <si>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</si>
  <si>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</si>
  <si>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</si>
  <si>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</si>
  <si>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</si>
  <si>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</si>
  <si>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</si>
  <si>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</si>
  <si>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</si>
  <si>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</si>
  <si>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</si>
  <si>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</si>
  <si>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</si>
  <si>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</si>
  <si>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</si>
  <si>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</si>
  <si>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</si>
  <si>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</si>
  <si>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</si>
  <si>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</si>
  <si>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</si>
  <si>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</si>
  <si>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</si>
  <si>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</si>
  <si>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</si>
  <si>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</si>
  <si>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</si>
  <si>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</si>
  <si>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</si>
  <si>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</si>
  <si>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</si>
  <si>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</si>
  <si>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</si>
  <si>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</si>
  <si>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</si>
  <si>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</si>
  <si>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</si>
  <si>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</si>
  <si>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</si>
  <si>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</si>
  <si>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</si>
  <si>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</si>
  <si>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</si>
  <si>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</si>
  <si>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</si>
  <si>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</si>
  <si>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</si>
  <si>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</si>
  <si>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</si>
  <si>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</si>
  <si>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</si>
  <si>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</si>
  <si>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</si>
  <si>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</si>
  <si>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</si>
  <si>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</si>
  <si>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</si>
  <si>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</si>
  <si>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</si>
  <si>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</si>
  <si>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</si>
  <si>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</si>
  <si>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</si>
  <si>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</si>
  <si>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</si>
  <si>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</si>
  <si>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</si>
  <si>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</si>
  <si>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</si>
  <si>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</si>
  <si>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</si>
  <si>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</si>
  <si>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</si>
  <si>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</si>
  <si>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</si>
  <si>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</si>
  <si>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</si>
  <si>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</si>
  <si>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</si>
  <si>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</si>
  <si>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</si>
  <si>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</si>
  <si>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</si>
  <si>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</si>
  <si>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</si>
  <si>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</si>
  <si>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</si>
  <si>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</si>
  <si>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</si>
  <si>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</si>
  <si>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</si>
  <si>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</si>
  <si>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</si>
  <si>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</si>
  <si>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</si>
  <si>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</si>
  <si>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</si>
  <si>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</si>
  <si>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</si>
  <si>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</si>
  <si>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</si>
  <si>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</si>
  <si>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</si>
  <si>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</si>
  <si>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</si>
  <si>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</si>
  <si>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</si>
  <si>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</si>
  <si>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</si>
  <si>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</si>
  <si>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</si>
  <si>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</si>
  <si>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</si>
  <si>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</si>
  <si>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</si>
  <si>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</si>
  <si>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</si>
  <si>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</si>
  <si>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</si>
  <si>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</si>
  <si>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</si>
  <si>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</si>
  <si>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</si>
  <si>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</si>
  <si>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</si>
  <si>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</si>
  <si>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</si>
  <si>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</si>
  <si>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</si>
  <si>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</si>
  <si>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</si>
  <si>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</si>
  <si>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</si>
  <si>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</si>
  <si>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</si>
  <si>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</si>
  <si>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</si>
  <si>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</si>
  <si>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</si>
  <si>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</si>
  <si>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</si>
  <si>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</si>
  <si>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</si>
  <si>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</si>
  <si>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</si>
  <si>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</si>
  <si>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</si>
  <si>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</si>
  <si>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</si>
  <si>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</si>
  <si>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</si>
  <si>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</si>
  <si>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</si>
  <si>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</si>
  <si>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</si>
  <si>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</si>
  <si>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</si>
  <si>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</si>
  <si>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</si>
  <si>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</si>
  <si>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</si>
  <si>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</si>
  <si>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</si>
  <si>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</si>
  <si>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</si>
  <si>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</si>
  <si>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</si>
  <si>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</si>
  <si>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</si>
  <si>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</si>
  <si>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</si>
  <si>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</si>
  <si>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</si>
  <si>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</si>
  <si>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</si>
  <si>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</si>
  <si>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</si>
  <si>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</si>
  <si>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</si>
  <si>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</si>
  <si>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</si>
  <si>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</si>
  <si>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</si>
  <si>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</si>
  <si>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</si>
  <si>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</si>
  <si>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</si>
  <si>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</si>
  <si>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</si>
  <si>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</si>
  <si>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</si>
  <si>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</si>
  <si>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</si>
  <si>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</si>
  <si>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</si>
  <si>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</si>
  <si>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</si>
  <si>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</si>
  <si>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</si>
  <si>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</si>
  <si>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</si>
  <si>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</si>
  <si>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</si>
  <si>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</si>
  <si>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</si>
  <si>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</si>
  <si>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</si>
  <si>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</si>
  <si>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</si>
  <si>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</si>
  <si>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</si>
  <si>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</si>
  <si>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</si>
  <si>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</si>
  <si>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</si>
  <si>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</si>
  <si>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</si>
  <si>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</si>
  <si>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</si>
  <si>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</si>
  <si>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</si>
  <si>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</si>
  <si>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</si>
  <si>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</si>
  <si>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</si>
  <si>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</si>
  <si>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</si>
  <si>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</si>
  <si>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</si>
  <si>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</si>
  <si>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</si>
  <si>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</si>
  <si>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</si>
  <si>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</si>
  <si>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</si>
  <si>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</si>
  <si>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</si>
  <si>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</si>
  <si>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</si>
  <si>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</si>
  <si>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</si>
  <si>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</si>
  <si>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</si>
  <si>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</si>
  <si>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</si>
  <si>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</si>
  <si>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</si>
  <si>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</si>
  <si>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</si>
  <si>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</si>
  <si>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</si>
  <si>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</si>
  <si>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</si>
  <si>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</si>
  <si>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</si>
  <si>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</si>
  <si>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</si>
  <si>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</si>
  <si>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</si>
  <si>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</si>
  <si>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</si>
  <si>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</si>
  <si>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</si>
  <si>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</si>
  <si>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</si>
  <si>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</si>
  <si>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</si>
  <si>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</si>
  <si>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</si>
  <si>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</si>
  <si>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</si>
  <si>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</si>
  <si>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</si>
  <si>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</si>
  <si>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</si>
  <si>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</si>
  <si>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</si>
  <si>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</si>
  <si>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</si>
  <si>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</si>
  <si>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</si>
  <si>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</si>
  <si>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</si>
  <si>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</si>
  <si>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</si>
  <si>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</si>
  <si>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</si>
  <si>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</si>
  <si>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</si>
  <si>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</si>
  <si>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</si>
  <si>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</si>
  <si>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</si>
  <si>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</si>
  <si>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</si>
  <si>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</si>
  <si>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</si>
  <si>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</si>
  <si>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</si>
  <si>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</si>
  <si>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</si>
  <si>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</si>
  <si>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</si>
  <si>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</si>
  <si>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</si>
  <si>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</si>
  <si>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</si>
  <si>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</si>
  <si>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</si>
  <si>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</si>
  <si>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</si>
  <si>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</si>
  <si>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</si>
  <si>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</si>
  <si>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</si>
  <si>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</si>
  <si>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</si>
  <si>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</si>
  <si>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</si>
  <si>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</si>
  <si>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</si>
  <si>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</si>
  <si>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</si>
  <si>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</si>
  <si>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</si>
  <si>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</si>
  <si>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</si>
  <si>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</si>
  <si>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</si>
  <si>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</si>
  <si>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</si>
  <si>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</si>
  <si>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</si>
  <si>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</si>
  <si>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</si>
  <si>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</si>
  <si>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</si>
  <si>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</si>
  <si>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</si>
  <si>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</si>
  <si>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</si>
  <si>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</si>
  <si>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</si>
  <si>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</si>
  <si>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</si>
  <si>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</si>
  <si>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</si>
  <si>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</si>
  <si>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</si>
  <si>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</si>
  <si>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</si>
  <si>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</si>
  <si>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</si>
  <si>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</si>
  <si>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</si>
  <si>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</si>
  <si>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</si>
  <si>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</si>
  <si>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</si>
  <si>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</si>
  <si>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</si>
  <si>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</si>
  <si>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</si>
  <si>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</si>
  <si>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</si>
  <si>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</si>
  <si>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</si>
  <si>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</si>
  <si>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</si>
  <si>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</si>
  <si>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</si>
  <si>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</si>
  <si>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</si>
  <si>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</si>
  <si>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</si>
  <si>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</si>
  <si>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</si>
  <si>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</si>
  <si>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</si>
  <si>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</si>
  <si>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</si>
  <si>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</si>
  <si>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</si>
  <si>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</si>
  <si>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</si>
  <si>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</si>
  <si>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</si>
  <si>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</si>
  <si>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</si>
  <si>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</si>
  <si>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</si>
  <si>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</si>
  <si>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</si>
  <si>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</si>
  <si>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</si>
  <si>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</si>
  <si>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</si>
  <si>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</si>
  <si>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</si>
  <si>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</si>
  <si>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</si>
  <si>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</si>
  <si>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</si>
  <si>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</si>
  <si>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</si>
  <si>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</si>
  <si>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</si>
  <si>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</si>
  <si>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</si>
  <si>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</si>
  <si>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</si>
  <si>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</si>
  <si>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</si>
  <si>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</si>
  <si>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</si>
  <si>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</si>
  <si>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</si>
  <si>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</si>
  <si>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</si>
  <si>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</si>
  <si>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</si>
  <si>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</si>
  <si>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</si>
  <si>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</si>
  <si>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</si>
  <si>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</si>
  <si>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</si>
  <si>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</si>
  <si>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</si>
  <si>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</si>
  <si>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</si>
  <si>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</si>
  <si>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</si>
  <si>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</si>
  <si>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</si>
  <si>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</si>
  <si>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</si>
  <si>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</si>
  <si>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</si>
  <si>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</si>
  <si>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</si>
  <si>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</si>
  <si>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</si>
  <si>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</si>
  <si>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</si>
  <si>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</si>
  <si>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</si>
  <si>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</si>
  <si>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</si>
  <si>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</si>
  <si>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</si>
  <si>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</si>
  <si>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</si>
  <si>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</si>
  <si>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</si>
  <si>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</si>
  <si>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</si>
  <si>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</si>
  <si>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</si>
  <si>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</si>
  <si>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</si>
  <si>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</si>
  <si>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</si>
  <si>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</si>
  <si>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</si>
  <si>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</si>
  <si>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</si>
  <si>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</si>
  <si>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</si>
  <si>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</si>
  <si>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</si>
  <si>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</si>
  <si>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</si>
  <si>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</si>
  <si>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</si>
  <si>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</si>
  <si>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</si>
  <si>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</si>
  <si>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</si>
  <si>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</si>
  <si>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</si>
  <si>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</si>
  <si>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</si>
  <si>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</si>
  <si>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</si>
  <si>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</si>
  <si>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</si>
  <si>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</si>
  <si>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</si>
  <si>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</si>
  <si>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</si>
  <si>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</si>
  <si>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</si>
  <si>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</si>
  <si>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</si>
  <si>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</si>
  <si>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</si>
  <si>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</si>
  <si>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</si>
  <si>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</si>
  <si>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</si>
  <si>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</si>
  <si>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</si>
  <si>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</si>
  <si>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</si>
  <si>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</si>
  <si>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</si>
  <si>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</si>
  <si>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</si>
  <si>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</si>
  <si>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</si>
  <si>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</si>
  <si>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</si>
  <si>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</si>
  <si>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</si>
  <si>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</si>
  <si>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</si>
  <si>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</si>
  <si>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</si>
  <si>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</si>
  <si>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</si>
  <si>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</si>
  <si>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</si>
  <si>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</si>
  <si>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</si>
  <si>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</si>
  <si>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</si>
  <si>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</si>
  <si>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</si>
  <si>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</si>
  <si>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</si>
  <si>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</si>
  <si>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</si>
  <si>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</si>
  <si>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</si>
  <si>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</si>
  <si>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</si>
  <si>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</si>
  <si>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</si>
  <si>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</si>
  <si>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</si>
  <si>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</si>
  <si>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</si>
  <si>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</si>
  <si>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</si>
  <si>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</si>
  <si>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</si>
  <si>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</si>
  <si>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</si>
  <si>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</si>
  <si>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</si>
  <si>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</si>
  <si>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</si>
  <si>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</si>
  <si>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</si>
  <si>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</si>
  <si>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</si>
  <si>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</si>
  <si>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</si>
  <si>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</si>
  <si>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</si>
  <si>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</si>
  <si>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</si>
  <si>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</si>
  <si>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</si>
  <si>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</si>
  <si>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</si>
  <si>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</si>
  <si>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</si>
  <si>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</si>
  <si>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</si>
  <si>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</si>
  <si>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</si>
  <si>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</si>
  <si>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</si>
  <si>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</si>
  <si>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</si>
  <si>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</si>
  <si>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</si>
  <si>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</si>
  <si>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</si>
  <si>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</si>
  <si>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</si>
  <si>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</si>
  <si>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</si>
  <si>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</si>
  <si>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</si>
  <si>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</si>
  <si>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</si>
  <si>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</si>
  <si>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</si>
  <si>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</si>
  <si>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</si>
  <si>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</si>
  <si>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</si>
  <si>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</si>
  <si>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</si>
  <si>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</si>
  <si>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</si>
  <si>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</si>
  <si>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</si>
  <si>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</si>
  <si>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</si>
  <si>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</si>
  <si>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</si>
  <si>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</si>
  <si>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</si>
  <si>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</si>
  <si>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</si>
  <si>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</si>
  <si>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</si>
  <si>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</si>
  <si>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</si>
  <si>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</si>
  <si>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</si>
  <si>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</si>
  <si>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</si>
  <si>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</si>
  <si>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</si>
  <si>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</si>
  <si>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</si>
  <si>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</si>
  <si>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</si>
  <si>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</si>
  <si>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</si>
  <si>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</si>
  <si>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</si>
  <si>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</si>
  <si>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</si>
  <si>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</si>
  <si>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</si>
  <si>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</si>
  <si>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</si>
  <si>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</si>
  <si>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</si>
  <si>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</si>
  <si>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</si>
  <si>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</si>
  <si>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</si>
  <si>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</si>
  <si>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</si>
  <si>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</si>
  <si>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</si>
  <si>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</si>
  <si>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</si>
  <si>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</si>
  <si>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</si>
  <si>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</si>
  <si>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</si>
  <si>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</si>
  <si>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</si>
  <si>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</si>
  <si>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</si>
  <si>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</si>
  <si>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</si>
  <si>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</si>
  <si>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</si>
  <si>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</si>
  <si>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</si>
  <si>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</si>
  <si>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</si>
  <si>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</si>
  <si>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</si>
  <si>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</si>
  <si>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</si>
  <si>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</si>
  <si>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</si>
  <si>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</si>
  <si>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</si>
  <si>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</si>
  <si>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</si>
  <si>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</si>
  <si>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</si>
  <si>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</si>
  <si>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</si>
  <si>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</si>
  <si>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</si>
  <si>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</si>
  <si>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</si>
  <si>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</si>
  <si>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</si>
  <si>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</si>
  <si>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</si>
  <si>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</si>
  <si>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</si>
  <si>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</si>
  <si>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</si>
  <si>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</si>
  <si>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</si>
  <si>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</si>
  <si>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</si>
  <si>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</si>
  <si>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</si>
  <si>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</si>
  <si>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</si>
  <si>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</si>
  <si>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</si>
  <si>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</si>
  <si>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</si>
  <si>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</si>
  <si>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</si>
  <si>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</si>
  <si>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</si>
  <si>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</si>
  <si>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</si>
  <si>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</si>
  <si>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</si>
  <si>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</si>
  <si>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</si>
  <si>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</si>
  <si>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</si>
  <si>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</si>
  <si>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</si>
  <si>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</si>
  <si>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</si>
  <si>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</si>
  <si>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</si>
  <si>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</si>
  <si>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</si>
  <si>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</si>
  <si>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</si>
  <si>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</si>
  <si>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</si>
  <si>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</si>
  <si>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</si>
  <si>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</si>
  <si>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</si>
  <si>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</si>
  <si>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</si>
  <si>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</si>
  <si>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</si>
  <si>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</si>
  <si>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</si>
  <si>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</si>
  <si>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</si>
  <si>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</si>
  <si>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</si>
  <si>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</si>
  <si>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</si>
  <si>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</si>
  <si>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</si>
  <si>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</si>
  <si>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</si>
  <si>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</si>
  <si>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</si>
  <si>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</si>
  <si>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</si>
  <si>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</si>
  <si>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</si>
  <si>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</si>
  <si>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</si>
  <si>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</si>
  <si>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</si>
  <si>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</si>
  <si>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</si>
  <si>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</si>
  <si>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</si>
  <si>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</si>
  <si>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</si>
  <si>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</si>
  <si>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</si>
  <si>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</si>
  <si>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</si>
  <si>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</si>
  <si>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</si>
  <si>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</si>
  <si>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</si>
  <si>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</si>
  <si>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</si>
  <si>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</si>
  <si>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</si>
  <si>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</si>
  <si>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</si>
  <si>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</si>
  <si>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</si>
  <si>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</si>
  <si>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</si>
  <si>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</si>
  <si>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</si>
  <si>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</si>
  <si>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</si>
  <si>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</si>
  <si>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</si>
  <si>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</si>
  <si>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</si>
  <si>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</si>
  <si>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</si>
  <si>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</si>
  <si>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</si>
  <si>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</si>
  <si>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</si>
  <si>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</si>
  <si>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</si>
  <si>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</si>
  <si>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</si>
  <si>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</si>
  <si>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</si>
  <si>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</si>
  <si>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</si>
  <si>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</si>
  <si>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</si>
  <si>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</si>
  <si>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</si>
  <si>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</si>
  <si>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</si>
  <si>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</si>
  <si>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</si>
  <si>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</si>
  <si>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</si>
  <si>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</si>
  <si>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</si>
  <si>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</si>
  <si>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</si>
  <si>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</si>
  <si>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</si>
  <si>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</si>
  <si>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</si>
  <si>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</si>
  <si>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</si>
  <si>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</si>
  <si>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</si>
  <si>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</si>
  <si>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</si>
  <si>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</si>
  <si>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</si>
  <si>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</si>
  <si>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</si>
  <si>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</si>
  <si>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</si>
  <si>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</si>
  <si>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</si>
  <si>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</si>
  <si>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</si>
  <si>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</si>
  <si>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</si>
  <si>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</si>
  <si>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</si>
  <si>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</si>
  <si>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</si>
  <si>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</si>
  <si>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</si>
  <si>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</si>
  <si>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</si>
  <si>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</si>
  <si>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</si>
  <si>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</si>
  <si>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</si>
  <si>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</si>
  <si>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</si>
  <si>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</si>
  <si>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</si>
  <si>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</si>
  <si>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</si>
  <si>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</si>
  <si>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</si>
  <si>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</si>
  <si>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</si>
  <si>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</si>
  <si>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</si>
  <si>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</si>
  <si>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</si>
  <si>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</si>
  <si>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</si>
  <si>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</si>
  <si>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</si>
  <si>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</si>
  <si>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</si>
  <si>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</si>
  <si>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</si>
  <si>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</si>
  <si>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</si>
  <si>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</si>
  <si>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</si>
  <si>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</si>
  <si>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</si>
  <si>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</si>
  <si>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</si>
  <si>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</si>
  <si>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</si>
  <si>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</si>
  <si>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</si>
  <si>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</si>
  <si>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</si>
  <si>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</si>
  <si>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</si>
  <si>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</si>
  <si>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</si>
  <si>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</si>
  <si>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</si>
  <si>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</si>
  <si>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</si>
  <si>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</si>
  <si>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</si>
  <si>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</si>
  <si>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</si>
  <si>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</si>
  <si>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</si>
  <si>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</si>
  <si>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</si>
  <si>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</si>
  <si>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</si>
  <si>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</si>
  <si>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</si>
  <si>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</si>
  <si>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</si>
  <si>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</si>
  <si>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</si>
  <si>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</si>
  <si>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</si>
  <si>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</si>
  <si>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</si>
  <si>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</si>
  <si>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</si>
  <si>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</si>
  <si>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</si>
  <si>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</si>
  <si>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</si>
  <si>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</si>
  <si>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</si>
  <si>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</si>
  <si>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</si>
  <si>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</si>
  <si>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</si>
  <si>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</si>
  <si>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</si>
  <si>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</si>
  <si>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</si>
  <si>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</si>
  <si>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</si>
  <si>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</si>
  <si>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</si>
  <si>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</si>
  <si>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</si>
  <si>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</si>
  <si>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</si>
  <si>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</si>
  <si>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</si>
  <si>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</si>
  <si>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</si>
  <si>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</si>
  <si>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</si>
  <si>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</si>
  <si>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</si>
  <si>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</si>
  <si>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</si>
  <si>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</si>
  <si>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</si>
  <si>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</si>
  <si>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</si>
  <si>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</si>
  <si>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</si>
  <si>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</si>
  <si>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</si>
  <si>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</si>
  <si>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</si>
  <si>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</si>
  <si>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</si>
  <si>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</si>
  <si>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</si>
  <si>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</si>
  <si>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</si>
  <si>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</si>
  <si>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</si>
  <si>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</si>
  <si>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</si>
  <si>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</si>
  <si>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</si>
  <si>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</si>
  <si>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</si>
  <si>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</si>
  <si>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</si>
  <si>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</si>
  <si>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</si>
  <si>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</si>
  <si>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</si>
  <si>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</si>
  <si>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</si>
  <si>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</si>
  <si>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</si>
  <si>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</si>
  <si>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</si>
  <si>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</si>
  <si>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</si>
  <si>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</si>
  <si>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</si>
  <si>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</si>
  <si>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</si>
  <si>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</si>
  <si>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</si>
  <si>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</si>
  <si>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</si>
  <si>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</si>
  <si>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</si>
  <si>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</si>
  <si>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</si>
  <si>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</si>
  <si>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</si>
  <si>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</si>
  <si>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</si>
  <si>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</si>
  <si>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</si>
  <si>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</si>
  <si>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</si>
  <si>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</si>
  <si>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</si>
  <si>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</si>
  <si>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</si>
  <si>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</si>
  <si>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</si>
  <si>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</si>
  <si>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</si>
  <si>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</si>
  <si>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</si>
  <si>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</si>
  <si>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</si>
  <si>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</si>
  <si>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</si>
  <si>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</si>
  <si>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</si>
  <si>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</si>
  <si>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</si>
  <si>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</si>
  <si>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</si>
  <si>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</si>
  <si>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</si>
  <si>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</si>
  <si>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</si>
  <si>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</si>
  <si>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</si>
  <si>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</si>
  <si>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</si>
  <si>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</si>
  <si>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</si>
  <si>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</si>
  <si>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</si>
  <si>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</si>
  <si>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</si>
  <si>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</si>
  <si>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</si>
  <si>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</si>
  <si>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</si>
  <si>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</si>
  <si>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</si>
  <si>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</si>
  <si>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</si>
  <si>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</si>
  <si>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</si>
  <si>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</si>
  <si>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</si>
  <si>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</si>
  <si>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</si>
  <si>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</si>
  <si>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</si>
  <si>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</si>
  <si>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</si>
  <si>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</si>
  <si>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</si>
  <si>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</si>
  <si>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</si>
  <si>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</si>
  <si>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</si>
  <si>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</si>
  <si>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</si>
  <si>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</si>
  <si>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</si>
  <si>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</si>
  <si>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</si>
  <si>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</si>
  <si>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</si>
  <si>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</si>
  <si>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</si>
  <si>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</si>
  <si>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</si>
  <si>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</si>
  <si>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</si>
  <si>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</si>
  <si>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</si>
  <si>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</si>
  <si>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</si>
  <si>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</si>
  <si>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</si>
  <si>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</si>
  <si>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</si>
  <si>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</si>
  <si>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</si>
  <si>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</si>
  <si>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</si>
  <si>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</si>
  <si>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</si>
  <si>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</si>
  <si>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</si>
  <si>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</si>
  <si>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</si>
  <si>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</si>
  <si>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</si>
  <si>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</si>
  <si>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</si>
  <si>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</si>
  <si>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</si>
  <si>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</si>
  <si>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</si>
  <si>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</si>
  <si>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</si>
  <si>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</si>
  <si>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</si>
  <si>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</si>
  <si>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</si>
  <si>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</si>
  <si>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</si>
  <si>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</si>
  <si>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</si>
  <si>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</si>
  <si>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</si>
  <si>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</si>
  <si>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</si>
  <si>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</si>
  <si>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</si>
  <si>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</si>
  <si>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</si>
  <si>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</si>
  <si>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</si>
  <si>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</si>
  <si>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</si>
  <si>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</si>
  <si>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</si>
  <si>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</si>
  <si>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</si>
  <si>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</si>
  <si>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</si>
  <si>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</si>
  <si>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</si>
  <si>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</si>
  <si>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</si>
  <si>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</si>
  <si>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</si>
  <si>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</si>
  <si>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</si>
  <si>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</si>
  <si>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</si>
  <si>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</si>
  <si>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</si>
  <si>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</si>
  <si>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</si>
  <si>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</si>
  <si>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</si>
  <si>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</si>
  <si>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</si>
  <si>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</si>
  <si>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</si>
  <si>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</si>
  <si>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</si>
  <si>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</si>
  <si>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</si>
  <si>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</si>
  <si>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</si>
  <si>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</si>
  <si>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</si>
  <si>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</si>
  <si>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</si>
  <si>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</si>
  <si>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</si>
  <si>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</si>
  <si>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</si>
  <si>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</si>
  <si>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</si>
  <si>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</si>
  <si>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</si>
  <si>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</si>
  <si>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</si>
  <si>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</si>
  <si>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</si>
  <si>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</si>
  <si>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</si>
  <si>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</si>
  <si>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</si>
  <si>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</si>
  <si>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</si>
  <si>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</si>
  <si>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</si>
  <si>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</si>
  <si>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</si>
  <si>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</si>
  <si>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</si>
  <si>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</si>
  <si>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</si>
  <si>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</si>
  <si>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</si>
  <si>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</si>
  <si>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</si>
  <si>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</si>
  <si>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</si>
  <si>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</si>
  <si>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</si>
  <si>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</si>
  <si>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</si>
  <si>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</si>
  <si>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</si>
  <si>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</si>
  <si>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</si>
  <si>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</si>
  <si>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</si>
  <si>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</si>
  <si>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</si>
  <si>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</si>
  <si>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</si>
  <si>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</si>
  <si>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</si>
  <si>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</si>
  <si>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</si>
  <si>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</si>
  <si>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</si>
  <si>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</si>
  <si>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</si>
  <si>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</si>
  <si>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</si>
  <si>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</si>
  <si>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</si>
  <si>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</si>
  <si>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</si>
  <si>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</si>
  <si>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</si>
  <si>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</si>
  <si>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</si>
  <si>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</si>
  <si>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</si>
  <si>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</si>
  <si>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</si>
  <si>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</si>
  <si>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</si>
  <si>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</si>
  <si>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</si>
  <si>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</si>
  <si>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</si>
  <si>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</si>
  <si>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</si>
  <si>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</si>
  <si>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</si>
  <si>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</si>
  <si>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</si>
  <si>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</si>
  <si>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</si>
  <si>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</si>
  <si>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</si>
  <si>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</si>
  <si>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</si>
  <si>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</si>
  <si>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</si>
  <si>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</si>
  <si>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</si>
  <si>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</si>
  <si>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</si>
  <si>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</si>
  <si>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</si>
  <si>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</si>
  <si>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</si>
  <si>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</si>
  <si>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</si>
  <si>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</si>
  <si>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</si>
  <si>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</si>
  <si>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</si>
  <si>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</si>
  <si>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</si>
  <si>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</si>
  <si>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</si>
  <si>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</si>
  <si>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</si>
  <si>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</si>
  <si>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</si>
  <si>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</si>
  <si>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</si>
  <si>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</si>
  <si>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</si>
  <si>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</si>
  <si>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</si>
  <si>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</si>
  <si>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</si>
  <si>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</si>
  <si>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</si>
  <si>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</si>
  <si>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</si>
  <si>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</si>
  <si>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</si>
  <si>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</si>
  <si>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</si>
  <si>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</si>
  <si>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</si>
  <si>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</si>
  <si>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</si>
  <si>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</si>
  <si>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</si>
  <si>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</si>
  <si>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</si>
  <si>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</si>
  <si>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</si>
  <si>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</si>
  <si>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</si>
  <si>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</si>
  <si>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</si>
  <si>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</si>
  <si>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</si>
  <si>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</si>
  <si>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</si>
  <si>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</si>
  <si>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</si>
  <si>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</si>
  <si>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</si>
  <si>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</si>
  <si>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</si>
  <si>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</si>
  <si>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</si>
  <si>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</si>
  <si>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</si>
  <si>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</si>
  <si>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</si>
  <si>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</si>
  <si>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</si>
  <si>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</si>
  <si>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</si>
  <si>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</si>
  <si>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</si>
  <si>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</si>
  <si>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</si>
  <si>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</si>
  <si>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</si>
  <si>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</si>
  <si>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</si>
  <si>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</si>
  <si>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</si>
  <si>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</si>
  <si>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</si>
  <si>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</si>
  <si>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</si>
  <si>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</si>
  <si>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</si>
  <si>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</si>
  <si>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</si>
  <si>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</si>
  <si>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</si>
  <si>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</si>
  <si>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</si>
  <si>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</si>
  <si>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</si>
  <si>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</si>
  <si>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</si>
  <si>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</si>
  <si>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</si>
  <si>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</si>
  <si>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</si>
  <si>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</si>
  <si>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</si>
  <si>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</si>
  <si>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</si>
  <si>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</si>
  <si>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</si>
  <si>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</si>
  <si>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</si>
  <si>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</si>
  <si>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</si>
  <si>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</si>
  <si>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</si>
  <si>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</si>
  <si>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</si>
  <si>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</si>
  <si>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</si>
  <si>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</si>
  <si>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</si>
  <si>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</si>
  <si>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</si>
  <si>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</si>
  <si>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</si>
  <si>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</si>
  <si>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</si>
  <si>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</si>
  <si>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</si>
  <si>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</si>
  <si>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</si>
  <si>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</si>
  <si>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</si>
  <si>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</si>
  <si>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</si>
  <si>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</si>
  <si>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</si>
  <si>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</si>
  <si>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</si>
  <si>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</si>
  <si>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</si>
  <si>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</si>
  <si>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</si>
  <si>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</si>
  <si>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</si>
  <si>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</si>
  <si>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</si>
  <si>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</si>
  <si>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</si>
  <si>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</si>
  <si>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</si>
  <si>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</si>
  <si>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</si>
  <si>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</si>
  <si>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</si>
  <si>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</si>
  <si>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</si>
  <si>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</si>
  <si>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</si>
  <si>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</si>
  <si>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</si>
  <si>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</si>
  <si>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</si>
  <si>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</si>
  <si>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</si>
  <si>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</si>
  <si>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</si>
  <si>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</si>
  <si>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</si>
  <si>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</si>
  <si>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</si>
  <si>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</si>
  <si>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</si>
  <si>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</si>
  <si>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</si>
  <si>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</si>
  <si>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</si>
  <si>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</si>
  <si>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</si>
  <si>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</si>
  <si>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</si>
  <si>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</si>
  <si>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</si>
  <si>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</si>
  <si>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</si>
  <si>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</si>
  <si>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</si>
  <si>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</si>
  <si>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</si>
  <si>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</si>
  <si>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</si>
  <si>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</si>
  <si>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</si>
  <si>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</si>
  <si>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</si>
  <si>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</si>
  <si>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</si>
  <si>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</si>
  <si>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</si>
  <si>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</si>
  <si>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</si>
  <si>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</si>
  <si>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</si>
  <si>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</si>
  <si>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</si>
  <si>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</si>
  <si>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</si>
  <si>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</si>
  <si>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</si>
  <si>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</si>
  <si>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</si>
  <si>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</si>
  <si>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</si>
  <si>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</si>
  <si>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</si>
  <si>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</si>
  <si>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</si>
  <si>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</si>
  <si>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</si>
  <si>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</si>
  <si>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</si>
  <si>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</si>
  <si>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</si>
  <si>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</si>
  <si>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</si>
  <si>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</si>
  <si>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</si>
  <si>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</si>
  <si>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</si>
  <si>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</si>
  <si>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</si>
  <si>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</si>
  <si>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</si>
  <si>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</si>
  <si>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</si>
  <si>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</si>
  <si>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</si>
  <si>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</si>
  <si>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</si>
  <si>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</si>
  <si>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</si>
  <si>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</si>
  <si>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</si>
  <si>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</si>
  <si>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</si>
  <si>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</si>
  <si>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</si>
  <si>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</si>
  <si>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</si>
  <si>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</si>
  <si>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</si>
  <si>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</si>
  <si>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</si>
  <si>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</si>
  <si>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</si>
  <si>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</si>
  <si>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</si>
  <si>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</si>
  <si>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</si>
  <si>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</si>
  <si>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</si>
  <si>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</si>
  <si>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</si>
  <si>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</si>
  <si>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</si>
  <si>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</si>
  <si>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</si>
  <si>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</si>
  <si>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</si>
  <si>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</si>
  <si>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</si>
  <si>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</si>
  <si>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</si>
  <si>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</si>
  <si>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</si>
  <si>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</si>
  <si>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</si>
  <si>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</si>
  <si>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</si>
  <si>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</si>
  <si>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</si>
  <si>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</si>
  <si>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</si>
  <si>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</si>
  <si>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</si>
  <si>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</si>
  <si>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</si>
  <si>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</si>
  <si>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</si>
  <si>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</si>
  <si>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</si>
  <si>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</si>
  <si>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</si>
  <si>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</si>
  <si>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</si>
  <si>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</si>
  <si>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</si>
  <si>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</si>
  <si>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</si>
  <si>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</si>
  <si>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</si>
  <si>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</si>
  <si>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</si>
  <si>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</si>
  <si>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</si>
  <si>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</si>
  <si>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</si>
  <si>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</si>
  <si>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</si>
  <si>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</si>
  <si>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</si>
  <si>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</si>
  <si>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</si>
  <si>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</si>
  <si>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</si>
  <si>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</si>
  <si>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</si>
  <si>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</si>
  <si>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</si>
  <si>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</si>
  <si>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</si>
  <si>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</si>
  <si>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</si>
  <si>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</si>
  <si>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</si>
  <si>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</si>
  <si>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</si>
  <si>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</si>
  <si>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</si>
  <si>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</si>
  <si>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</si>
  <si>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</si>
  <si>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</si>
  <si>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</si>
  <si>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</si>
  <si>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</si>
  <si>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</si>
  <si>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</si>
  <si>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</si>
  <si>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</si>
  <si>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</si>
  <si>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</si>
  <si>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</si>
  <si>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</si>
  <si>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</si>
  <si>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</si>
  <si>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</si>
  <si>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</si>
  <si>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</si>
  <si>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</si>
  <si>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</si>
  <si>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</si>
  <si>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</si>
  <si>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</si>
  <si>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</si>
  <si>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</si>
  <si>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</si>
  <si>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</si>
  <si>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</si>
  <si>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</si>
  <si>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</si>
  <si>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</si>
  <si>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</si>
  <si>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</si>
  <si>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</si>
  <si>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</si>
  <si>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</si>
  <si>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</si>
  <si>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</si>
  <si>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</si>
  <si>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</si>
  <si>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</si>
  <si>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</si>
  <si>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</si>
  <si>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</si>
  <si>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</si>
  <si>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</si>
  <si>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</si>
  <si>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</si>
  <si>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</si>
  <si>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</si>
  <si>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</si>
  <si>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</si>
  <si>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</si>
  <si>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</si>
  <si>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</si>
  <si>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</si>
  <si>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</si>
  <si>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</si>
  <si>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</si>
  <si>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</si>
  <si>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</si>
  <si>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</si>
  <si>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</si>
  <si>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</si>
  <si>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</si>
  <si>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</si>
  <si>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</si>
  <si>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</si>
  <si>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</si>
  <si>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</si>
  <si>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</si>
  <si>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</si>
  <si>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</si>
  <si>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</si>
  <si>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</si>
  <si>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</si>
  <si>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</si>
  <si>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</si>
  <si>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</si>
  <si>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</si>
  <si>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</si>
  <si>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</si>
  <si>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</si>
  <si>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</si>
  <si>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</si>
  <si>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</si>
  <si>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</si>
  <si>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</si>
  <si>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</si>
  <si>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</si>
  <si>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</si>
  <si>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</si>
  <si>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</si>
  <si>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</si>
  <si>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</si>
  <si>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</si>
  <si>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</si>
  <si>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</si>
  <si>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</si>
  <si>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</si>
  <si>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</si>
  <si>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</si>
  <si>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</si>
  <si>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</si>
  <si>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</si>
  <si>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</si>
  <si>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</si>
  <si>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</si>
  <si>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</si>
  <si>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</si>
  <si>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</si>
  <si>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</si>
  <si>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</si>
  <si>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</si>
  <si>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</si>
  <si>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</si>
  <si>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</si>
  <si>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</si>
  <si>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</si>
  <si>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</si>
  <si>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</si>
  <si>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</si>
  <si>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</si>
  <si>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</si>
  <si>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</si>
  <si>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</si>
  <si>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</si>
  <si>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</si>
  <si>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</si>
  <si>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</si>
  <si>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</si>
  <si>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</si>
  <si>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</si>
  <si>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</si>
  <si>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</si>
  <si>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</si>
  <si>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</si>
  <si>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</si>
  <si>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</si>
  <si>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</si>
  <si>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</si>
  <si>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</si>
  <si>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</si>
  <si>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</si>
  <si>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</si>
  <si>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</si>
  <si>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</si>
  <si>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</si>
  <si>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</si>
  <si>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</si>
  <si>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</si>
  <si>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</si>
  <si>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</si>
  <si>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</si>
  <si>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</si>
  <si>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</si>
  <si>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</si>
  <si>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</si>
  <si>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</si>
  <si>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</si>
  <si>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</si>
  <si>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</si>
  <si>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</si>
  <si>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</si>
  <si>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</si>
  <si>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</si>
  <si>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</si>
  <si>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</si>
  <si>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</si>
  <si>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</si>
  <si>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</si>
  <si>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</si>
  <si>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</si>
  <si>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</si>
  <si>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</si>
  <si>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</si>
  <si>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</si>
  <si>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</si>
  <si>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</si>
  <si>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</si>
  <si>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</si>
  <si>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</si>
  <si>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</si>
  <si>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</si>
  <si>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</si>
  <si>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</si>
  <si>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</si>
  <si>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</si>
  <si>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</si>
  <si>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</si>
  <si>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</si>
  <si>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</si>
  <si>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</si>
  <si>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</si>
  <si>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</si>
  <si>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</si>
  <si>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</si>
  <si>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</si>
  <si>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</si>
  <si>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</si>
  <si>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</si>
  <si>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</si>
  <si>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</si>
  <si>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</si>
  <si>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</si>
  <si>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</si>
  <si>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</si>
  <si>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</si>
  <si>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</si>
  <si>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</si>
  <si>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</si>
  <si>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</si>
  <si>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</si>
  <si>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</si>
  <si>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</si>
  <si>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</si>
  <si>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</si>
  <si>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</si>
  <si>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</si>
  <si>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</si>
  <si>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</si>
  <si>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</si>
  <si>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</si>
  <si>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</si>
  <si>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</si>
  <si>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</si>
  <si>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</si>
  <si>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</si>
  <si>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</si>
  <si>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</si>
  <si>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</si>
  <si>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</si>
  <si>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</si>
  <si>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</si>
  <si>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</si>
  <si>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</si>
  <si>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</si>
  <si>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</si>
  <si>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</si>
  <si>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</si>
  <si>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</si>
  <si>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</si>
  <si>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</si>
  <si>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</si>
  <si>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</si>
  <si>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</si>
  <si>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</si>
  <si>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</si>
  <si>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</si>
  <si>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</si>
  <si>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</si>
  <si>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</si>
  <si>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</si>
  <si>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</si>
  <si>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</si>
  <si>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</si>
  <si>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</si>
  <si>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</si>
  <si>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</si>
  <si>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</si>
  <si>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</si>
  <si>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</si>
  <si>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</si>
  <si>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</si>
  <si>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</si>
  <si>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</si>
  <si>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</si>
  <si>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</si>
  <si>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</si>
  <si>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</si>
  <si>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</si>
  <si>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</si>
  <si>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</si>
  <si>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</si>
  <si>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</si>
  <si>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</si>
  <si>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</si>
  <si>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</si>
  <si>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</si>
  <si>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</si>
  <si>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</si>
  <si>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</si>
  <si>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</si>
  <si>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</si>
  <si>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</si>
  <si>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</si>
  <si>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</si>
  <si>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</si>
  <si>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</si>
  <si>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</si>
  <si>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</si>
  <si>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</si>
  <si>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</si>
  <si>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</si>
  <si>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</si>
  <si>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</si>
  <si>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</si>
  <si>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</si>
  <si>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</si>
  <si>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</si>
  <si>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</si>
  <si>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</si>
  <si>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</si>
  <si>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</si>
  <si>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</si>
  <si>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</si>
  <si>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</si>
  <si>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</si>
  <si>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</si>
  <si>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</si>
  <si>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</si>
  <si>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</si>
  <si>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</si>
  <si>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</si>
  <si>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</si>
  <si>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</si>
  <si>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</si>
  <si>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</si>
  <si>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</si>
  <si>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</si>
  <si>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</si>
  <si>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</si>
  <si>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</si>
  <si>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</si>
  <si>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</si>
  <si>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</si>
  <si>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</si>
  <si>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</si>
  <si>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</si>
  <si>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</si>
  <si>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</si>
  <si>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</si>
  <si>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</si>
  <si>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</si>
  <si>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</si>
  <si>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</si>
  <si>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</si>
  <si>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</si>
  <si>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</si>
  <si>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</si>
  <si>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</si>
  <si>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</si>
  <si>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</si>
  <si>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</si>
  <si>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</si>
  <si>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</si>
  <si>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</si>
  <si>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</si>
  <si>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</si>
  <si>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</si>
  <si>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</si>
  <si>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</si>
  <si>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</si>
  <si>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</si>
  <si>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</si>
  <si>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</si>
  <si>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</si>
  <si>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</si>
  <si>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</si>
  <si>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</si>
  <si>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</si>
  <si>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</si>
  <si>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</si>
  <si>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</si>
  <si>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</si>
  <si>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</si>
  <si>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</si>
  <si>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</si>
  <si>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</si>
  <si>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</si>
  <si>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</si>
  <si>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</si>
  <si>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</si>
  <si>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</si>
  <si>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</si>
  <si>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</si>
  <si>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</si>
  <si>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</si>
  <si>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</si>
  <si>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</si>
  <si>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</si>
  <si>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</si>
  <si>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</si>
  <si>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</si>
  <si>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</si>
  <si>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</si>
  <si>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</si>
  <si>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</si>
  <si>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</si>
  <si>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</si>
  <si>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</si>
  <si>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</si>
  <si>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</si>
  <si>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</si>
  <si>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</si>
  <si>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</si>
  <si>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</si>
  <si>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</si>
  <si>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</si>
  <si>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</si>
  <si>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</si>
  <si>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</si>
  <si>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</si>
  <si>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</si>
  <si>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</si>
  <si>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</si>
  <si>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</si>
  <si>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</si>
  <si>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</si>
  <si>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</si>
  <si>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</si>
  <si>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</si>
  <si>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</si>
  <si>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</si>
  <si>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</si>
  <si>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</si>
  <si>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</si>
  <si>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</si>
  <si>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</si>
  <si>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</si>
  <si>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</si>
  <si>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</si>
  <si>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</si>
  <si>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</si>
  <si>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</si>
  <si>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</si>
  <si>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</si>
  <si>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</si>
  <si>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</si>
  <si>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</si>
  <si>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</si>
  <si>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</si>
  <si>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</si>
  <si>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</si>
  <si>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</si>
  <si>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</si>
  <si>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</si>
  <si>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</si>
  <si>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</si>
  <si>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</si>
  <si>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</si>
  <si>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</si>
  <si>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</si>
  <si>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</si>
  <si>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</si>
  <si>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</si>
  <si>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</si>
  <si>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</si>
  <si>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</si>
  <si>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</si>
  <si>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</si>
  <si>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</si>
  <si>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</si>
  <si>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</si>
  <si>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</si>
  <si>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</si>
  <si>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</si>
  <si>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</si>
  <si>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</si>
  <si>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</si>
  <si>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</si>
  <si>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</si>
  <si>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</si>
  <si>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</si>
  <si>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</si>
  <si>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</si>
  <si>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</si>
  <si>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</si>
  <si>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</si>
  <si>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</si>
  <si>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</si>
  <si>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</si>
  <si>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</si>
  <si>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</si>
  <si>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</si>
  <si>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</si>
  <si>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</si>
  <si>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</si>
  <si>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</si>
  <si>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</si>
  <si>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</si>
  <si>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</si>
  <si>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</si>
  <si>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</si>
  <si>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</si>
  <si>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</si>
  <si>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</si>
  <si>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</si>
  <si>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</si>
  <si>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</si>
  <si>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</si>
  <si>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</si>
  <si>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</si>
  <si>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</si>
  <si>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</si>
  <si>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</si>
  <si>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</si>
  <si>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</si>
  <si>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</si>
  <si>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</si>
  <si>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</si>
  <si>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</si>
  <si>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</si>
  <si>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</si>
  <si>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</si>
  <si>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</si>
  <si>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</si>
  <si>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</si>
  <si>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</si>
  <si>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</si>
  <si>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</si>
  <si>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</si>
  <si>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</si>
  <si>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</si>
  <si>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</si>
  <si>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</si>
  <si>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</si>
  <si>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</si>
  <si>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</si>
  <si>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</si>
  <si>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</si>
  <si>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</si>
  <si>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</si>
  <si>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</si>
  <si>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</si>
  <si>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</si>
  <si>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</si>
  <si>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</si>
  <si>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</si>
  <si>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</si>
  <si>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</si>
  <si>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</si>
  <si>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</si>
  <si>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</si>
  <si>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</si>
  <si>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</si>
  <si>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</si>
  <si>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</si>
  <si>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</si>
  <si>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</si>
  <si>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</si>
  <si>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</si>
  <si>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</si>
  <si>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</si>
  <si>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</si>
  <si>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</si>
  <si>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</si>
  <si>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</si>
  <si>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</si>
  <si>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</si>
  <si>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</si>
  <si>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</si>
  <si>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</si>
  <si>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</si>
  <si>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</si>
  <si>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</si>
  <si>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</si>
  <si>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</si>
  <si>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</si>
  <si>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</si>
  <si>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</si>
  <si>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</si>
  <si>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</si>
  <si>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</si>
  <si>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</si>
  <si>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</si>
  <si>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</si>
  <si>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</si>
  <si>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</si>
  <si>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</si>
  <si>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</si>
  <si>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</si>
  <si>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</si>
  <si>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</si>
  <si>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</si>
  <si>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</si>
  <si>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</si>
  <si>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</si>
  <si>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</si>
  <si>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</si>
  <si>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</si>
  <si>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</si>
  <si>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</si>
  <si>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</si>
  <si>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</si>
  <si>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</si>
  <si>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</si>
  <si>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</si>
  <si>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</si>
  <si>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</si>
  <si>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</si>
  <si>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</si>
  <si>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</si>
  <si>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</si>
  <si>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</si>
  <si>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</si>
  <si>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</si>
  <si>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</si>
  <si>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</si>
  <si>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</si>
  <si>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</si>
  <si>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</si>
  <si>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</si>
  <si>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</si>
  <si>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</si>
  <si>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</si>
  <si>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</si>
  <si>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</si>
  <si>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</si>
  <si>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</si>
  <si>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</si>
  <si>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</si>
  <si>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</si>
  <si>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</si>
  <si>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</si>
  <si>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</si>
  <si>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</si>
  <si>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</si>
  <si>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</si>
  <si>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</si>
  <si>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</si>
  <si>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</si>
  <si>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</si>
  <si>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</si>
  <si>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</si>
  <si>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</si>
  <si>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</si>
  <si>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</si>
  <si>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</si>
  <si>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</si>
  <si>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</si>
  <si>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</si>
  <si>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</si>
  <si>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</si>
  <si>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</si>
  <si>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</si>
  <si>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</si>
  <si>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</si>
  <si>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</si>
  <si>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</si>
  <si>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</si>
  <si>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</si>
  <si>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</si>
  <si>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</si>
  <si>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</si>
  <si>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</si>
  <si>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</si>
  <si>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</si>
  <si>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</si>
  <si>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</si>
  <si>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</si>
  <si>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</si>
  <si>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</si>
  <si>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</si>
  <si>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</si>
  <si>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</si>
  <si>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</si>
  <si>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</si>
  <si>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</si>
  <si>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</si>
  <si>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</si>
  <si>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</si>
  <si>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</si>
  <si>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</si>
  <si>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</si>
  <si>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</si>
  <si>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</si>
  <si>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</si>
  <si>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</si>
  <si>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</si>
  <si>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</si>
  <si>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</si>
  <si>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</si>
  <si>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</si>
  <si>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</si>
  <si>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</si>
  <si>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</si>
  <si>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</si>
  <si>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</si>
  <si>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</si>
  <si>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</si>
  <si>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</si>
  <si>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</si>
  <si>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</si>
  <si>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</si>
  <si>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</si>
  <si>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</si>
  <si>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</si>
  <si>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</si>
  <si>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</si>
  <si>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</si>
  <si>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</si>
  <si>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</si>
  <si>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</si>
  <si>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</si>
  <si>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</si>
  <si>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</si>
  <si>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</si>
  <si>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</si>
  <si>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</si>
  <si>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</si>
  <si>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</si>
  <si>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</si>
  <si>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</si>
  <si>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</si>
  <si>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</si>
  <si>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</si>
  <si>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</si>
  <si>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</si>
  <si>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</si>
  <si>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</si>
  <si>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</si>
  <si>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</si>
  <si>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</si>
  <si>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</si>
  <si>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</si>
  <si>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</si>
  <si>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</si>
  <si>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</si>
  <si>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</si>
  <si>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</si>
  <si>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</si>
  <si>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</si>
  <si>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</si>
  <si>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</si>
  <si>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</si>
  <si>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</si>
  <si>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</si>
  <si>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</si>
  <si>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</si>
  <si>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</si>
  <si>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</si>
  <si>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</si>
  <si>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</si>
  <si>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</si>
  <si>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</si>
  <si>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</si>
  <si>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</si>
  <si>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</si>
  <si>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</si>
  <si>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</si>
  <si>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</si>
  <si>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</si>
  <si>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</si>
  <si>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</si>
  <si>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</si>
  <si>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</si>
  <si>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</si>
  <si>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</si>
  <si>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</si>
  <si>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</si>
  <si>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</si>
  <si>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</si>
  <si>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</si>
  <si>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</si>
  <si>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</si>
  <si>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</si>
  <si>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</si>
  <si>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</si>
  <si>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</si>
  <si>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</si>
  <si>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</si>
  <si>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</si>
  <si>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</si>
  <si>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</si>
  <si>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</si>
  <si>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</si>
  <si>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</si>
  <si>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</si>
  <si>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</si>
  <si>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</si>
  <si>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</si>
  <si>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</si>
  <si>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</si>
  <si>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</si>
  <si>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</si>
  <si>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</si>
  <si>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</si>
  <si>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</si>
  <si>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</si>
  <si>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</si>
  <si>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</si>
  <si>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</si>
  <si>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</si>
  <si>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</si>
  <si>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</si>
  <si>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</si>
  <si>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</si>
  <si>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</si>
  <si>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</si>
  <si>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</si>
  <si>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</si>
  <si>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</si>
  <si>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</si>
  <si>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</si>
  <si>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</si>
  <si>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</si>
  <si>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</si>
  <si>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</si>
  <si>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</si>
  <si>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</si>
  <si>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</si>
  <si>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</si>
  <si>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</si>
  <si>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</si>
  <si>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</si>
  <si>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</si>
  <si>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</si>
  <si>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</si>
  <si>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</si>
  <si>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</si>
  <si>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</si>
  <si>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</si>
  <si>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</si>
  <si>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</si>
  <si>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</si>
  <si>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</si>
  <si>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</si>
  <si>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</si>
  <si>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</si>
  <si>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</si>
  <si>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</si>
  <si>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</si>
  <si>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</si>
  <si>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</si>
  <si>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</si>
  <si>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</si>
  <si>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</si>
  <si>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</si>
  <si>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</si>
  <si>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</si>
  <si>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</si>
  <si>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</si>
  <si>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</si>
  <si>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</si>
  <si>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</si>
  <si>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</si>
  <si>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</si>
  <si>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</si>
  <si>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</si>
  <si>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</si>
  <si>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</si>
  <si>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</si>
  <si>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</si>
  <si>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</si>
  <si>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</si>
  <si>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</si>
  <si>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</si>
  <si>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</si>
  <si>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</si>
  <si>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</si>
  <si>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</si>
  <si>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</si>
  <si>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</si>
  <si>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</si>
  <si>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</si>
  <si>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</si>
  <si>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</si>
  <si>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</si>
  <si>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</si>
  <si>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</si>
  <si>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</si>
  <si>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</si>
  <si>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</si>
  <si>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</si>
  <si>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</si>
  <si>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</si>
  <si>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</si>
  <si>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</si>
  <si>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</si>
  <si>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</si>
  <si>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</si>
  <si>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</si>
  <si>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</si>
  <si>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</si>
  <si>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</si>
  <si>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</si>
  <si>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</si>
  <si>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</si>
  <si>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</si>
  <si>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</si>
  <si>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</si>
  <si>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</si>
  <si>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</si>
  <si>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</si>
  <si>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</si>
  <si>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</si>
  <si>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</si>
  <si>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</si>
  <si>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</si>
  <si>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</si>
  <si>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</si>
  <si>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</si>
  <si>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</si>
  <si>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</si>
  <si>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</si>
  <si>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</si>
  <si>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</si>
  <si>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</si>
  <si>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</si>
  <si>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</si>
  <si>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</si>
  <si>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</si>
  <si>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</si>
  <si>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</si>
  <si>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</si>
  <si>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</si>
  <si>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</si>
  <si>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</si>
  <si>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</si>
  <si>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</si>
  <si>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</si>
  <si>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</si>
  <si>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</si>
  <si>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</si>
  <si>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</si>
  <si>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</si>
  <si>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</si>
  <si>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</si>
  <si>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</si>
  <si>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</si>
  <si>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</si>
  <si>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</si>
  <si>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</si>
  <si>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</si>
  <si>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</si>
  <si>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</si>
  <si>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</si>
  <si>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</si>
  <si>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</si>
  <si>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</si>
  <si>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</si>
  <si>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</si>
  <si>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</si>
  <si>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</si>
  <si>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</si>
  <si>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</si>
  <si>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</si>
  <si>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</si>
  <si>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</si>
  <si>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</si>
  <si>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</si>
  <si>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</si>
  <si>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</si>
  <si>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</si>
  <si>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</si>
  <si>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</si>
  <si>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</si>
  <si>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</si>
  <si>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</si>
  <si>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</si>
  <si>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</si>
  <si>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</si>
  <si>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</si>
  <si>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</si>
  <si>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</si>
  <si>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</si>
  <si>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</si>
  <si>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</si>
  <si>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</si>
  <si>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</si>
  <si>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</si>
  <si>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</si>
  <si>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</si>
  <si>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</si>
  <si>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</si>
  <si>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</si>
  <si>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</si>
  <si>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</si>
  <si>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</si>
  <si>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</si>
  <si>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</si>
  <si>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</si>
  <si>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</si>
  <si>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</si>
  <si>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</si>
  <si>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</si>
  <si>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</si>
  <si>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</si>
  <si>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</si>
  <si>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</si>
  <si>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</si>
  <si>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</si>
  <si>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</si>
  <si>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</si>
  <si>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</si>
  <si>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</si>
  <si>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</si>
  <si>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</si>
  <si>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</si>
  <si>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</si>
  <si>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</si>
  <si>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</si>
  <si>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</si>
  <si>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</si>
  <si>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</si>
  <si>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</si>
  <si>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</si>
  <si>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</si>
  <si>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</si>
  <si>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</si>
  <si>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</si>
  <si>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</si>
  <si>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</si>
  <si>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</si>
  <si>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</si>
  <si>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</si>
  <si>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</si>
  <si>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</si>
  <si>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</si>
  <si>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</si>
  <si>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</si>
  <si>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</si>
  <si>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</si>
  <si>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</si>
  <si>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</si>
  <si>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</si>
  <si>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</si>
  <si>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</si>
  <si>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</si>
  <si>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</si>
  <si>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</si>
  <si>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</si>
  <si>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</si>
  <si>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</si>
  <si>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</si>
  <si>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</si>
  <si>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</si>
  <si>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</si>
  <si>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</si>
  <si>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</si>
  <si>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</si>
  <si>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</si>
  <si>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</si>
  <si>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</si>
  <si>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</si>
  <si>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</si>
  <si>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</si>
  <si>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</si>
  <si>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</si>
  <si>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</si>
  <si>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</si>
  <si>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</si>
  <si>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</si>
  <si>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</si>
  <si>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</si>
  <si>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</si>
  <si>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</si>
  <si>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</si>
  <si>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</si>
  <si>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</si>
  <si>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</si>
  <si>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</si>
  <si>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</si>
  <si>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</si>
  <si>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</si>
  <si>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</si>
  <si>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</si>
  <si>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</si>
  <si>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</si>
  <si>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</si>
  <si>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</si>
  <si>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</si>
  <si>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</si>
  <si>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</si>
  <si>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</si>
  <si>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</si>
  <si>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</si>
  <si>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</si>
  <si>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</si>
  <si>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</si>
  <si>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</si>
  <si>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</si>
  <si>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</si>
  <si>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</si>
  <si>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</si>
  <si>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</si>
  <si>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</si>
  <si>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</si>
  <si>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</si>
  <si>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</si>
  <si>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</si>
  <si>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</si>
  <si>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</si>
  <si>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</si>
  <si>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</si>
  <si>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</si>
  <si>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</si>
  <si>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</si>
  <si>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</si>
  <si>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</si>
  <si>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</si>
  <si>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</si>
  <si>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</si>
  <si>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</si>
  <si>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</si>
  <si>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</si>
  <si>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</si>
  <si>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</si>
  <si>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</si>
  <si>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</si>
  <si>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</si>
  <si>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</si>
  <si>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</si>
  <si>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</si>
  <si>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</si>
  <si>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</si>
  <si>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</si>
  <si>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</si>
  <si>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</si>
  <si>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</si>
  <si>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</si>
  <si>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</si>
  <si>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</si>
  <si>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</si>
  <si>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</si>
  <si>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</si>
  <si>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</si>
  <si>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</si>
  <si>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</si>
  <si>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</si>
  <si>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</si>
  <si>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</si>
  <si>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</si>
  <si>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</si>
  <si>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</si>
  <si>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</si>
  <si>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</si>
  <si>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</si>
  <si>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</si>
  <si>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</si>
  <si>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</si>
  <si>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</si>
  <si>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</si>
  <si>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</si>
  <si>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</si>
  <si>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</si>
  <si>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</si>
  <si>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</si>
  <si>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</si>
  <si>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</si>
  <si>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</si>
  <si>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</si>
  <si>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</si>
  <si>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</si>
  <si>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</si>
  <si>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</si>
  <si>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</si>
  <si>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</si>
  <si>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</si>
  <si>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</si>
  <si>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</si>
  <si>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</si>
  <si>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</si>
  <si>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</si>
  <si>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</si>
  <si>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</si>
  <si>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</si>
  <si>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</si>
  <si>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</si>
  <si>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</si>
  <si>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</si>
  <si>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</si>
  <si>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</si>
  <si>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</si>
  <si>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</si>
  <si>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</si>
  <si>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</si>
  <si>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</si>
  <si>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</si>
  <si>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</si>
  <si>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</si>
  <si>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</si>
  <si>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</si>
  <si>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</si>
  <si>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</si>
  <si>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</si>
  <si>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</si>
  <si>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</si>
  <si>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</si>
  <si>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</si>
  <si>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</si>
  <si>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</si>
  <si>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</si>
  <si>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</si>
  <si>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</si>
  <si>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</si>
  <si>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</si>
  <si>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</si>
  <si>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</si>
  <si>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</si>
  <si>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</si>
  <si>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</si>
  <si>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</si>
  <si>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</si>
  <si>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</si>
  <si>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</si>
  <si>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</si>
  <si>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</si>
  <si>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</si>
  <si>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</si>
  <si>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</si>
  <si>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</si>
  <si>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</si>
  <si>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</si>
  <si>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</si>
  <si>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</si>
  <si>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</si>
  <si>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</si>
  <si>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</si>
  <si>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</si>
  <si>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</si>
  <si>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</si>
  <si>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</si>
  <si>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</si>
  <si>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</si>
  <si>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</si>
  <si>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</si>
  <si>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</si>
  <si>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</si>
  <si>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</si>
  <si>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</si>
  <si>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</si>
  <si>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</si>
  <si>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</si>
  <si>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</si>
  <si>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</si>
  <si>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</si>
  <si>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</si>
  <si>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</si>
  <si>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</si>
  <si>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</si>
  <si>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</si>
  <si>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</si>
  <si>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</si>
  <si>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</si>
  <si>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</si>
  <si>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</si>
  <si>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</si>
  <si>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</si>
  <si>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</si>
  <si>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</si>
  <si>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</si>
  <si>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</si>
  <si>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</si>
  <si>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</si>
  <si>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</si>
  <si>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</si>
  <si>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</si>
  <si>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</si>
  <si>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</si>
  <si>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</si>
  <si>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</si>
  <si>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</si>
  <si>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</si>
  <si>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</si>
  <si>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</si>
  <si>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</si>
  <si>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</si>
  <si>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</si>
  <si>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</si>
  <si>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</si>
  <si>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</si>
  <si>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</si>
  <si>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</si>
  <si>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</si>
  <si>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</si>
  <si>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</si>
  <si>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</si>
  <si>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</si>
  <si>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</si>
  <si>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</si>
  <si>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</si>
  <si>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</si>
  <si>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</si>
  <si>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</si>
  <si>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</si>
  <si>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</si>
  <si>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</si>
  <si>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</si>
  <si>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</si>
  <si>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</si>
  <si>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</si>
  <si>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</si>
  <si>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</si>
  <si>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</si>
  <si>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</si>
  <si>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</si>
  <si>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</si>
  <si>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</si>
  <si>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</si>
  <si>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</si>
  <si>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</si>
  <si>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</si>
  <si>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</si>
  <si>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</si>
  <si>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</si>
  <si>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</si>
  <si>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</si>
  <si>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</si>
  <si>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</si>
  <si>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</si>
  <si>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</si>
  <si>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</si>
  <si>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</si>
  <si>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</si>
  <si>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</si>
  <si>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</si>
  <si>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</si>
  <si>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</si>
  <si>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</si>
  <si>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</si>
  <si>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</si>
  <si>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</si>
  <si>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</si>
  <si>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</si>
  <si>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</si>
  <si>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</si>
  <si>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</si>
  <si>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</si>
  <si>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</si>
  <si>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</si>
  <si>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</si>
  <si>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</si>
  <si>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</si>
  <si>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</si>
  <si>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</si>
  <si>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</si>
  <si>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</si>
  <si>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</si>
  <si>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</si>
  <si>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</si>
  <si>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</si>
  <si>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</si>
  <si>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</si>
  <si>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</si>
  <si>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</si>
  <si>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</si>
  <si>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</si>
  <si>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</si>
  <si>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</si>
  <si>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</si>
  <si>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</si>
  <si>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</si>
  <si>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</si>
  <si>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</si>
  <si>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</si>
  <si>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</si>
  <si>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</si>
  <si>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</si>
  <si>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</si>
  <si>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</si>
  <si>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</si>
  <si>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</si>
  <si>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</si>
  <si>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</si>
  <si>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</si>
  <si>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</si>
  <si>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</si>
  <si>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</si>
  <si>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</si>
  <si>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</si>
  <si>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</si>
  <si>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</si>
  <si>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</si>
  <si>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</si>
  <si>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</si>
  <si>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</si>
  <si>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</si>
  <si>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</si>
  <si>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</si>
  <si>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</si>
  <si>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</si>
  <si>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</si>
  <si>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</si>
  <si>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</si>
  <si>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</si>
  <si>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</si>
  <si>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</si>
  <si>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</si>
  <si>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</si>
  <si>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</si>
  <si>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</si>
  <si>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</si>
  <si>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</si>
  <si>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</si>
  <si>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</si>
  <si>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</si>
  <si>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</si>
  <si>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</si>
  <si>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</si>
  <si>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</si>
  <si>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</si>
  <si>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</si>
  <si>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</si>
  <si>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</si>
  <si>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</si>
  <si>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</si>
  <si>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</si>
  <si>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</si>
  <si>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</si>
  <si>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</si>
  <si>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</si>
  <si>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</si>
  <si>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</si>
  <si>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</si>
  <si>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</si>
  <si>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</si>
  <si>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</si>
  <si>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</si>
  <si>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</si>
  <si>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</si>
  <si>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</si>
  <si>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</si>
  <si>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</si>
  <si>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</si>
  <si>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</si>
  <si>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</si>
  <si>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</si>
  <si>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</si>
  <si>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</si>
  <si>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</si>
  <si>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</si>
  <si>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</si>
  <si>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</si>
  <si>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</si>
  <si>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</si>
  <si>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</si>
  <si>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</si>
  <si>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</si>
  <si>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</si>
  <si>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</si>
  <si>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</si>
  <si>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</si>
  <si>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</si>
  <si>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</si>
  <si>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</si>
  <si>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</si>
  <si>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</si>
  <si>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</si>
  <si>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</si>
  <si>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</si>
  <si>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</si>
  <si>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</si>
  <si>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</si>
  <si>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</si>
  <si>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</si>
  <si>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</si>
  <si>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</si>
  <si>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</si>
  <si>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</si>
  <si>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</si>
  <si>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</si>
  <si>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</si>
  <si>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</si>
  <si>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</si>
  <si>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</si>
  <si>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</si>
  <si>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</si>
  <si>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</si>
  <si>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</si>
  <si>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</si>
  <si>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</si>
  <si>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</si>
  <si>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</si>
  <si>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</si>
  <si>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</si>
  <si>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</si>
  <si>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</si>
  <si>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</si>
  <si>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</si>
  <si>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</si>
  <si>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</si>
  <si>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</si>
  <si>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</si>
  <si>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</si>
  <si>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</si>
  <si>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</si>
  <si>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</si>
  <si>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</si>
  <si>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</si>
  <si>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</si>
  <si>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</si>
  <si>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</si>
  <si>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</si>
  <si>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</si>
  <si>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</si>
  <si>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</si>
  <si>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</si>
  <si>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</si>
  <si>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</si>
  <si>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</si>
  <si>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</si>
  <si>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</si>
  <si>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</si>
  <si>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</si>
  <si>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</si>
  <si>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</si>
  <si>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</si>
  <si>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</si>
  <si>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</si>
  <si>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</si>
  <si>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</si>
  <si>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</si>
  <si>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</si>
  <si>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</si>
  <si>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</si>
  <si>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</si>
  <si>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</si>
  <si>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</si>
  <si>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</si>
  <si>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</si>
  <si>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</si>
  <si>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</si>
  <si>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</si>
  <si>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</si>
  <si>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</si>
  <si>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</si>
  <si>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</si>
  <si>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</si>
  <si>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</si>
  <si>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</si>
  <si>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</si>
  <si>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</si>
  <si>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</si>
  <si>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</si>
  <si>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</si>
  <si>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</si>
  <si>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</si>
  <si>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</si>
  <si>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</si>
  <si>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</si>
  <si>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</si>
  <si>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</si>
  <si>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</si>
  <si>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</si>
  <si>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</si>
  <si>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</si>
  <si>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</si>
  <si>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</si>
  <si>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</si>
  <si>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</si>
  <si>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</si>
  <si>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</si>
  <si>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</si>
  <si>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</si>
  <si>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</si>
  <si>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</si>
  <si>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</si>
  <si>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</si>
  <si>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</si>
  <si>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</si>
  <si>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</si>
  <si>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</si>
  <si>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</si>
  <si>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</si>
  <si>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</si>
  <si>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</si>
  <si>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</si>
  <si>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</si>
  <si>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</si>
  <si>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</si>
  <si>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</si>
  <si>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</si>
  <si>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</si>
  <si>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</si>
  <si>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</si>
  <si>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</si>
  <si>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</si>
  <si>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</si>
  <si>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</si>
  <si>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</si>
  <si>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</si>
  <si>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</si>
  <si>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</si>
  <si>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</si>
  <si>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</si>
  <si>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</si>
  <si>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</si>
  <si>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</si>
  <si>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</si>
  <si>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</si>
  <si>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</si>
  <si>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</si>
  <si>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</si>
  <si>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</si>
  <si>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</si>
  <si>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</si>
  <si>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</si>
  <si>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</si>
  <si>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</si>
  <si>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</si>
  <si>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</si>
  <si>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</si>
  <si>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</si>
  <si>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</si>
  <si>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</si>
  <si>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</si>
  <si>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</si>
  <si>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</si>
  <si>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</si>
  <si>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</si>
  <si>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</si>
  <si>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</si>
  <si>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</si>
  <si>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</si>
  <si>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</si>
  <si>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</si>
  <si>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</si>
  <si>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</si>
  <si>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</si>
  <si>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</si>
  <si>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</si>
  <si>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</si>
  <si>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</si>
  <si>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</si>
  <si>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</si>
  <si>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</si>
  <si>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</si>
  <si>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</si>
  <si>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</si>
  <si>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</si>
  <si>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</si>
  <si>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</si>
  <si>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</si>
  <si>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</si>
  <si>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</si>
  <si>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</si>
  <si>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</si>
  <si>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</si>
  <si>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</si>
  <si>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</si>
  <si>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</si>
  <si>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</si>
  <si>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</si>
  <si>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</si>
  <si>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</si>
  <si>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</si>
  <si>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</si>
  <si>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</si>
  <si>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</si>
  <si>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</si>
  <si>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</si>
  <si>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</si>
  <si>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</si>
  <si>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</si>
  <si>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</si>
  <si>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</si>
  <si>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</si>
  <si>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</si>
  <si>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</si>
  <si>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</si>
  <si>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</si>
  <si>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</si>
  <si>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</si>
  <si>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</si>
  <si>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</si>
  <si>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</si>
  <si>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</si>
  <si>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</si>
  <si>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</si>
  <si>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</si>
  <si>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</si>
  <si>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</si>
  <si>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</si>
  <si>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</si>
  <si>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</si>
  <si>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</si>
  <si>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</si>
  <si>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</si>
  <si>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</si>
  <si>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</si>
  <si>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</si>
  <si>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</si>
  <si>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</si>
  <si>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</si>
  <si>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</si>
  <si>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</si>
  <si>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</si>
  <si>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</si>
  <si>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</si>
  <si>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</si>
  <si>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</si>
  <si>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</si>
  <si>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</si>
  <si>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</si>
  <si>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</si>
  <si>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</si>
  <si>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</si>
  <si>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</si>
  <si>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</si>
  <si>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</si>
  <si>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</si>
  <si>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</si>
  <si>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</si>
  <si>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</si>
  <si>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</si>
  <si>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</si>
  <si>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</si>
  <si>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</si>
  <si>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</si>
  <si>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</si>
  <si>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</si>
  <si>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</si>
  <si>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</si>
  <si>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</si>
  <si>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</si>
  <si>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</si>
  <si>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</si>
  <si>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</si>
  <si>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</si>
  <si>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</si>
  <si>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</si>
  <si>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</si>
  <si>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</si>
  <si>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</si>
  <si>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</si>
  <si>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</si>
  <si>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</si>
  <si>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</si>
  <si>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</si>
  <si>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</si>
  <si>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</si>
  <si>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</si>
  <si>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</si>
  <si>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</si>
  <si>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</si>
  <si>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</si>
  <si>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</si>
  <si>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</si>
  <si>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</si>
  <si>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</si>
  <si>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</si>
  <si>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</si>
  <si>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</si>
  <si>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</si>
  <si>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</si>
  <si>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</si>
  <si>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</si>
  <si>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</si>
  <si>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</si>
  <si>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</si>
  <si>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</si>
  <si>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</si>
  <si>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</si>
  <si>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</si>
  <si>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</si>
  <si>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</si>
  <si>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</si>
  <si>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</si>
  <si>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</si>
  <si>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</si>
  <si>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</si>
  <si>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</si>
  <si>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</si>
  <si>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</si>
  <si>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</si>
  <si>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</si>
  <si>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</si>
  <si>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</si>
  <si>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</si>
  <si>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</si>
  <si>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</si>
  <si>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</si>
  <si>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</si>
  <si>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</si>
  <si>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</si>
  <si>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</si>
  <si>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</si>
  <si>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</si>
  <si>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</si>
  <si>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</si>
  <si>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</si>
  <si>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</si>
  <si>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</si>
  <si>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</si>
  <si>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</si>
  <si>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</si>
  <si>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</si>
  <si>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</si>
  <si>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</si>
  <si>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</si>
  <si>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</si>
  <si>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</si>
  <si>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</si>
  <si>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</si>
  <si>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</si>
  <si>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</si>
  <si>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</si>
  <si>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</si>
  <si>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</si>
  <si>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</si>
  <si>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</si>
  <si>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</si>
  <si>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</si>
  <si>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</si>
  <si>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</si>
  <si>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</si>
  <si>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</si>
  <si>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</si>
  <si>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</si>
  <si>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</si>
  <si>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</si>
  <si>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</si>
  <si>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</si>
  <si>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</si>
  <si>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</si>
  <si>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</si>
  <si>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</si>
  <si>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</si>
  <si>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</si>
  <si>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</si>
  <si>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</si>
  <si>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</si>
  <si>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</si>
  <si>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</si>
  <si>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</si>
  <si>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</si>
  <si>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</si>
  <si>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</si>
  <si>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</si>
  <si>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</si>
  <si>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</si>
  <si>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</si>
  <si>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</si>
  <si>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</si>
  <si>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</si>
  <si>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</si>
  <si>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</si>
  <si>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</si>
  <si>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</si>
  <si>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</si>
  <si>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</si>
  <si>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</si>
  <si>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</si>
  <si>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</si>
  <si>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</si>
  <si>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</si>
  <si>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</si>
  <si>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</si>
  <si>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</si>
  <si>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</si>
  <si>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</si>
  <si>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</si>
  <si>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</si>
  <si>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</si>
  <si>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</si>
  <si>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</si>
  <si>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</si>
  <si>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</si>
  <si>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</si>
  <si>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</si>
  <si>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</si>
  <si>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</si>
  <si>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</si>
  <si>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</si>
  <si>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</si>
  <si>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</si>
  <si>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</si>
  <si>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</si>
  <si>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</si>
  <si>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</si>
  <si>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</si>
  <si>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</si>
  <si>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</si>
  <si>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</si>
  <si>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</si>
  <si>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</si>
  <si>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</si>
  <si>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</si>
  <si>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</si>
  <si>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</si>
  <si>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</si>
  <si>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</si>
  <si>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</si>
  <si>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</si>
  <si>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</si>
  <si>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</si>
  <si>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</si>
  <si>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</si>
  <si>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</si>
  <si>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</si>
  <si>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</si>
  <si>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</si>
  <si>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</si>
  <si>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</si>
  <si>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</si>
  <si>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</si>
  <si>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</si>
  <si>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</si>
  <si>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</si>
  <si>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</si>
  <si>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</si>
  <si>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</si>
  <si>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</si>
  <si>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</si>
  <si>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</si>
  <si>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</si>
  <si>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</si>
  <si>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</si>
  <si>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</si>
  <si>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</si>
  <si>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</si>
  <si>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</si>
  <si>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</si>
  <si>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</si>
  <si>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</si>
  <si>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</si>
  <si>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</si>
  <si>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</si>
  <si>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</si>
  <si>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</si>
  <si>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</si>
  <si>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</si>
  <si>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</si>
  <si>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</si>
  <si>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</si>
  <si>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</si>
  <si>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</si>
  <si>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</si>
  <si>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</si>
  <si>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</si>
  <si>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</si>
  <si>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</si>
  <si>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</si>
  <si>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</si>
  <si>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</si>
  <si>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</si>
  <si>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</si>
  <si>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</si>
  <si>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</si>
  <si>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</si>
  <si>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</si>
  <si>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</si>
  <si>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</si>
  <si>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</si>
  <si>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</si>
  <si>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</si>
  <si>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</si>
  <si>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</si>
  <si>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</si>
  <si>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</si>
  <si>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</si>
  <si>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</si>
  <si>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</si>
  <si>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</si>
  <si>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</si>
  <si>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</si>
  <si>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</si>
  <si>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</si>
  <si>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</si>
  <si>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</si>
  <si>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</si>
  <si>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</si>
  <si>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</si>
  <si>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</si>
  <si>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</si>
  <si>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</si>
  <si>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</si>
  <si>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</si>
  <si>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</si>
  <si>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</si>
  <si>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</si>
  <si>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</si>
  <si>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</si>
  <si>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</si>
  <si>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</si>
  <si>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</si>
  <si>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</si>
  <si>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</si>
  <si>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</si>
  <si>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</si>
  <si>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</si>
  <si>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</si>
  <si>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</si>
  <si>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</si>
  <si>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</si>
  <si>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</si>
  <si>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</si>
  <si>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</si>
  <si>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</si>
  <si>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</si>
  <si>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</si>
  <si>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</si>
  <si>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</si>
  <si>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</si>
  <si>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</si>
  <si>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</si>
  <si>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</si>
  <si>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</si>
  <si>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</si>
  <si>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</si>
  <si>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</si>
  <si>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</si>
  <si>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</si>
  <si>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</si>
  <si>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</si>
  <si>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</si>
  <si>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</si>
  <si>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</si>
  <si>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</si>
  <si>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</si>
  <si>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</si>
  <si>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</si>
  <si>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</si>
  <si>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</si>
  <si>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</si>
  <si>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</si>
  <si>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</si>
  <si>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</si>
  <si>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</si>
  <si>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</si>
  <si>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</si>
  <si>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</si>
  <si>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</si>
  <si>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</si>
  <si>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</si>
  <si>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</si>
  <si>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</si>
  <si>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</si>
  <si>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</si>
  <si>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</si>
  <si>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</si>
  <si>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</si>
  <si>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</si>
  <si>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</si>
  <si>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</si>
  <si>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</si>
  <si>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</si>
  <si>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</si>
  <si>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</si>
  <si>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</si>
  <si>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</si>
  <si>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</si>
  <si>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</si>
  <si>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</si>
  <si>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</si>
  <si>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</si>
  <si>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</si>
  <si>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</si>
  <si>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</si>
  <si>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</si>
  <si>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</si>
  <si>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</si>
  <si>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</si>
  <si>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</si>
  <si>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</si>
  <si>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</si>
  <si>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</si>
  <si>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</si>
  <si>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</si>
  <si>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</si>
  <si>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</si>
  <si>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</si>
  <si>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</si>
  <si>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</si>
  <si>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</si>
  <si>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</si>
  <si>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</si>
  <si>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</si>
  <si>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</si>
  <si>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</si>
  <si>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</si>
  <si>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</si>
  <si>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</si>
  <si>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</si>
  <si>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</si>
  <si>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</si>
  <si>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</si>
  <si>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</si>
  <si>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</si>
  <si>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</si>
  <si>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</si>
  <si>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</si>
  <si>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</si>
  <si>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</si>
  <si>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</si>
  <si>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</si>
  <si>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</si>
  <si>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</si>
  <si>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</si>
  <si>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</si>
  <si>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</si>
  <si>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</si>
  <si>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</si>
  <si>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</si>
  <si>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</si>
  <si>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</si>
  <si>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</si>
  <si>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</si>
  <si>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</si>
  <si>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</si>
  <si>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</si>
  <si>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</si>
  <si>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</si>
  <si>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</si>
  <si>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</si>
  <si>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</si>
  <si>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</si>
  <si>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</si>
  <si>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</si>
  <si>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</si>
  <si>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</si>
  <si>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</si>
  <si>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</si>
  <si>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</si>
  <si>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</si>
  <si>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</si>
  <si>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</si>
  <si>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</si>
  <si>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</si>
  <si>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</si>
  <si>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</si>
  <si>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</si>
  <si>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</si>
  <si>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</si>
  <si>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</si>
  <si>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</si>
  <si>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</si>
  <si>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</si>
  <si>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</si>
  <si>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</si>
  <si>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</si>
  <si>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</si>
  <si>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</si>
  <si>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</si>
  <si>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</si>
  <si>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</si>
  <si>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</si>
  <si>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</si>
  <si>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</si>
  <si>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</si>
  <si>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</si>
  <si>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</si>
  <si>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</si>
  <si>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</si>
  <si>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</si>
  <si>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</si>
  <si>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</si>
  <si>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</si>
  <si>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</si>
  <si>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</si>
  <si>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</si>
  <si>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</si>
  <si>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</si>
  <si>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</si>
  <si>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</si>
  <si>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</si>
  <si>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</si>
  <si>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</si>
  <si>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</si>
  <si>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</si>
  <si>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</si>
  <si>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</si>
  <si>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</si>
  <si>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</si>
  <si>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</si>
  <si>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</si>
  <si>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</si>
  <si>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</si>
  <si>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</si>
  <si>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</si>
  <si>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</si>
  <si>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</si>
  <si>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</si>
  <si>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</si>
  <si>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</si>
  <si>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</si>
  <si>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</si>
  <si>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</si>
  <si>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</si>
  <si>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</si>
  <si>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</si>
  <si>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</si>
  <si>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</si>
  <si>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</si>
  <si>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</si>
  <si>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</si>
  <si>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</si>
  <si>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</si>
  <si>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</si>
  <si>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</si>
  <si>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</si>
  <si>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</si>
  <si>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</si>
  <si>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</si>
  <si>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</si>
  <si>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</si>
  <si>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</si>
  <si>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</si>
  <si>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</si>
  <si>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</si>
  <si>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</si>
  <si>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</si>
  <si>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</si>
  <si>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</si>
  <si>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</si>
  <si>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</si>
  <si>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</si>
  <si>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</si>
  <si>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</si>
  <si>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</si>
  <si>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</si>
  <si>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</si>
  <si>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</si>
  <si>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</si>
  <si>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</si>
  <si>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</si>
  <si>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</si>
  <si>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</si>
  <si>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</si>
  <si>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</si>
  <si>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</si>
  <si>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</si>
  <si>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</si>
  <si>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</si>
  <si>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</si>
  <si>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</si>
  <si>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</si>
  <si>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</si>
  <si>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</si>
  <si>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</si>
  <si>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</si>
  <si>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</si>
  <si>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</si>
  <si>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</si>
  <si>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</si>
  <si>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</si>
  <si>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</si>
  <si>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</si>
  <si>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</si>
  <si>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</si>
  <si>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</si>
  <si>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</si>
  <si>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</si>
  <si>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</si>
  <si>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</si>
  <si>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</si>
  <si>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</si>
  <si>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</si>
  <si>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</si>
  <si>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</si>
  <si>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</si>
  <si>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</si>
  <si>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</si>
  <si>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</si>
  <si>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</si>
  <si>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</si>
  <si>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</si>
  <si>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</si>
  <si>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</si>
  <si>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</si>
  <si>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</si>
  <si>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</si>
  <si>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</si>
  <si>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</si>
  <si>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</si>
  <si>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</si>
  <si>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</si>
  <si>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</si>
  <si>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</si>
  <si>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</si>
  <si>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</si>
  <si>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</si>
  <si>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</si>
  <si>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</si>
  <si>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</si>
  <si>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</si>
  <si>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</si>
  <si>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</si>
  <si>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</si>
  <si>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</si>
  <si>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</si>
  <si>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</si>
  <si>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</si>
  <si>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</si>
  <si>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</si>
  <si>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</si>
  <si>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</si>
  <si>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</si>
  <si>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</si>
  <si>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</si>
  <si>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</si>
  <si>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</si>
  <si>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</si>
  <si>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</si>
  <si>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</si>
  <si>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</si>
  <si>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</si>
  <si>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</si>
  <si>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</si>
  <si>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</si>
  <si>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</si>
  <si>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</si>
  <si>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</si>
  <si>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</si>
  <si>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</si>
  <si>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</si>
  <si>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</si>
  <si>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</si>
  <si>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</si>
  <si>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</si>
  <si>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</si>
  <si>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</si>
  <si>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</si>
  <si>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</si>
  <si>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</si>
  <si>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</si>
  <si>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</si>
  <si>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</si>
  <si>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</si>
  <si>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</si>
  <si>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</si>
  <si>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</si>
  <si>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</si>
  <si>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</si>
  <si>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</si>
  <si>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</si>
  <si>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</si>
  <si>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</si>
  <si>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</si>
  <si>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</si>
  <si>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</si>
  <si>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</si>
  <si>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</si>
  <si>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</si>
  <si>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</si>
  <si>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</si>
  <si>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</si>
  <si>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</si>
  <si>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</si>
  <si>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</si>
  <si>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</si>
  <si>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</si>
  <si>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</si>
  <si>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</si>
  <si>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</si>
  <si>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</si>
  <si>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</si>
  <si>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</si>
  <si>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</si>
  <si>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</si>
  <si>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</si>
  <si>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</si>
  <si>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</si>
  <si>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</si>
  <si>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</si>
  <si>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</si>
  <si>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</si>
  <si>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</si>
  <si>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</si>
  <si>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</si>
  <si>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</si>
  <si>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</si>
  <si>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</si>
  <si>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</si>
  <si>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</si>
  <si>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</si>
  <si>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</si>
  <si>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</si>
  <si>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</si>
  <si>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</si>
  <si>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</si>
  <si>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</si>
  <si>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</si>
  <si>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</si>
  <si>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</si>
  <si>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</si>
  <si>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</si>
  <si>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</si>
  <si>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</si>
  <si>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</si>
  <si>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</si>
  <si>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</si>
  <si>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</si>
  <si>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</si>
  <si>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</si>
  <si>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</si>
  <si>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</si>
  <si>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</si>
  <si>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</si>
  <si>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</si>
  <si>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</si>
  <si>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</si>
  <si>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</si>
  <si>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</si>
  <si>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</si>
  <si>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</si>
  <si>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</si>
  <si>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</si>
  <si>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</si>
  <si>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</si>
  <si>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</si>
  <si>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</si>
  <si>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</si>
  <si>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</si>
  <si>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</si>
  <si>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</si>
  <si>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</si>
  <si>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</si>
  <si>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</si>
  <si>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</si>
  <si>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</si>
  <si>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</si>
  <si>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</si>
  <si>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</si>
  <si>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</si>
  <si>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</si>
  <si>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</si>
  <si>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</si>
  <si>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</si>
  <si>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</si>
  <si>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</si>
  <si>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</si>
  <si>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</si>
  <si>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</si>
  <si>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</si>
  <si>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</si>
  <si>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</si>
  <si>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</si>
  <si>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</si>
  <si>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</si>
  <si>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</si>
  <si>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</si>
  <si>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</si>
  <si>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</si>
  <si>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</si>
  <si>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</si>
  <si>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</si>
  <si>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</si>
  <si>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</si>
  <si>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</si>
  <si>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</si>
  <si>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</si>
  <si>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</si>
  <si>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</si>
  <si>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</si>
  <si>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</si>
  <si>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</si>
  <si>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</si>
  <si>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</si>
  <si>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</si>
  <si>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</si>
  <si>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</si>
  <si>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</si>
  <si>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</si>
  <si>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</si>
  <si>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</si>
  <si>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</si>
  <si>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</si>
  <si>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</si>
  <si>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</si>
  <si>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</si>
  <si>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</si>
  <si>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</si>
  <si>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</si>
  <si>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</si>
  <si>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</si>
  <si>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</si>
  <si>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</si>
  <si>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</si>
  <si>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</si>
  <si>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</si>
  <si>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</si>
  <si>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</si>
  <si>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</si>
  <si>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</si>
  <si>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</si>
  <si>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</si>
  <si>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</si>
  <si>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</si>
  <si>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</si>
  <si>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</si>
  <si>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</si>
  <si>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</si>
  <si>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</si>
  <si>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</si>
  <si>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</si>
  <si>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</si>
  <si>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</si>
  <si>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</si>
  <si>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</si>
  <si>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</si>
  <si>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</si>
  <si>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</si>
  <si>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</si>
  <si>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</si>
  <si>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</si>
  <si>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</si>
  <si>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</si>
  <si>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</si>
  <si>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</si>
  <si>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</si>
  <si>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</si>
  <si>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</si>
  <si>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</si>
  <si>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</si>
  <si>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</si>
  <si>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</si>
  <si>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</si>
  <si>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</si>
  <si>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</si>
  <si>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</si>
  <si>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</si>
  <si>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</si>
  <si>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</si>
  <si>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</si>
  <si>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</si>
  <si>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</si>
  <si>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</si>
  <si>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</si>
  <si>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</si>
  <si>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</si>
  <si>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</si>
  <si>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</si>
  <si>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</si>
  <si>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</si>
  <si>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</si>
  <si>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</si>
  <si>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</si>
  <si>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</si>
  <si>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</si>
  <si>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</si>
  <si>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</si>
  <si>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</si>
  <si>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</si>
  <si>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</si>
  <si>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</si>
  <si>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</si>
  <si>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</si>
  <si>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</si>
  <si>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</si>
  <si>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</si>
  <si>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</si>
  <si>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</si>
  <si>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</si>
  <si>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</si>
  <si>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</si>
  <si>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</si>
  <si>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</si>
  <si>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</si>
  <si>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</si>
  <si>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</si>
  <si>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</si>
  <si>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</si>
  <si>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</si>
  <si>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</si>
  <si>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</si>
  <si>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</si>
  <si>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</si>
  <si>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</si>
  <si>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</si>
  <si>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</si>
  <si>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</si>
  <si>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</si>
  <si>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</si>
  <si>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</si>
  <si>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</si>
  <si>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</si>
  <si>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</si>
  <si>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</si>
  <si>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</si>
  <si>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</si>
  <si>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</si>
  <si>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</si>
  <si>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</si>
  <si>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</si>
  <si>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</si>
  <si>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</si>
  <si>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</si>
  <si>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</si>
  <si>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</si>
  <si>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</si>
  <si>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</si>
  <si>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</si>
  <si>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</si>
  <si>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</si>
  <si>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</si>
  <si>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</si>
  <si>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</si>
  <si>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</si>
  <si>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</si>
  <si>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</si>
  <si>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</si>
  <si>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</si>
  <si>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</si>
  <si>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</si>
  <si>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</si>
  <si>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</si>
  <si>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</si>
  <si>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</si>
  <si>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</si>
  <si>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</si>
  <si>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</si>
  <si>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</si>
  <si>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</si>
  <si>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</si>
  <si>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</si>
  <si>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</si>
  <si>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</si>
  <si>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</si>
  <si>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</si>
  <si>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</si>
  <si>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</si>
  <si>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</si>
  <si>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</si>
  <si>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</si>
  <si>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</si>
  <si>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</si>
  <si>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</si>
  <si>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</si>
  <si>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</si>
  <si>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</si>
  <si>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</si>
  <si>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</si>
  <si>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</si>
  <si>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</si>
  <si>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</si>
  <si>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</si>
  <si>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</si>
  <si>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</si>
  <si>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</si>
  <si>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</si>
  <si>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</si>
  <si>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</si>
  <si>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</si>
  <si>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</si>
  <si>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</si>
  <si>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</si>
  <si>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</si>
  <si>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</si>
  <si>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</si>
  <si>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</si>
  <si>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</si>
  <si>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</si>
  <si>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</si>
  <si>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</si>
  <si>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</si>
  <si>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</si>
  <si>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</si>
  <si>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</si>
  <si>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</si>
  <si>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</si>
  <si>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</si>
  <si>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</si>
  <si>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</si>
  <si>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</si>
  <si>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</si>
  <si>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</si>
  <si>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</si>
  <si>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</si>
  <si>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</si>
  <si>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</si>
  <si>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</si>
  <si>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</si>
  <si>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</si>
  <si>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</si>
  <si>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</si>
  <si>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</si>
  <si>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</si>
  <si>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</si>
  <si>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</si>
  <si>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</si>
  <si>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</si>
  <si>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</si>
  <si>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</si>
  <si>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</si>
  <si>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</si>
  <si>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</si>
  <si>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</si>
  <si>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</si>
  <si>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</si>
  <si>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</si>
  <si>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</si>
  <si>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</si>
  <si>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</si>
  <si>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</si>
  <si>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</si>
  <si>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</si>
  <si>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</si>
  <si>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</si>
  <si>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</si>
  <si>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</si>
  <si>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</si>
  <si>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</si>
  <si>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</si>
  <si>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</si>
  <si>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</si>
  <si>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</si>
  <si>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</si>
  <si>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</si>
  <si>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</si>
  <si>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</si>
  <si>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</si>
  <si>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</si>
  <si>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</si>
  <si>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</si>
  <si>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</si>
  <si>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</si>
  <si>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</si>
  <si>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</si>
  <si>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</si>
  <si>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</si>
  <si>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</si>
  <si>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</si>
  <si>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</si>
  <si>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</si>
  <si>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</si>
  <si>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</si>
  <si>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</si>
  <si>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</si>
  <si>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</si>
  <si>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</si>
  <si>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</si>
  <si>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</si>
  <si>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</si>
  <si>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</si>
  <si>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</si>
  <si>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</si>
  <si>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</si>
  <si>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</si>
  <si>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</si>
  <si>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</si>
  <si>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</si>
  <si>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</si>
  <si>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</si>
  <si>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</si>
  <si>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</si>
  <si>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</si>
  <si>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</si>
  <si>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</si>
  <si>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</si>
  <si>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</si>
  <si>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</si>
  <si>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</si>
  <si>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</si>
  <si>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</si>
  <si>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</si>
  <si>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</si>
  <si>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</si>
  <si>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</si>
  <si>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</si>
  <si>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</si>
  <si>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</si>
  <si>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</si>
  <si>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</si>
  <si>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</si>
  <si>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</si>
  <si>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</si>
  <si>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</si>
  <si>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</si>
  <si>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</si>
  <si>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</si>
  <si>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</si>
  <si>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</si>
  <si>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</si>
  <si>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</si>
  <si>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</si>
  <si>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</si>
  <si>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</si>
  <si>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</si>
  <si>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</si>
  <si>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</si>
  <si>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</si>
  <si>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</si>
  <si>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</si>
  <si>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</si>
  <si>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</si>
  <si>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</si>
  <si>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</si>
  <si>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</si>
  <si>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</si>
  <si>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</si>
  <si>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</si>
  <si>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</si>
  <si>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</si>
  <si>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</si>
  <si>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</si>
  <si>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</si>
  <si>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</si>
  <si>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</si>
  <si>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</si>
  <si>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</si>
  <si>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</si>
  <si>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</si>
  <si>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</si>
  <si>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</si>
  <si>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</si>
  <si>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</si>
  <si>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</si>
  <si>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</si>
  <si>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</si>
  <si>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</si>
  <si>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</si>
  <si>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</si>
  <si>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</si>
  <si>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</si>
  <si>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</si>
  <si>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</si>
  <si>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</si>
  <si>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</si>
  <si>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</si>
  <si>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</si>
  <si>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</si>
  <si>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</si>
  <si>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</si>
  <si>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</si>
  <si>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</si>
  <si>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</si>
  <si>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</si>
  <si>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</si>
  <si>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</si>
  <si>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</si>
  <si>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</si>
  <si>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</si>
  <si>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</si>
  <si>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</si>
  <si>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</si>
  <si>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</si>
  <si>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</si>
  <si>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</si>
  <si>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</si>
  <si>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</si>
  <si>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</si>
  <si>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</si>
  <si>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</si>
  <si>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</si>
  <si>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</si>
  <si>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</si>
  <si>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</si>
  <si>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</si>
  <si>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</si>
  <si>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</si>
  <si>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</si>
  <si>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</si>
  <si>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</si>
  <si>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</si>
  <si>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</si>
  <si>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</si>
  <si>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</si>
  <si>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</si>
  <si>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</si>
  <si>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</si>
  <si>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</si>
  <si>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</si>
  <si>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</si>
  <si>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</si>
  <si>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</si>
  <si>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</si>
  <si>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</si>
  <si>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</si>
  <si>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</si>
  <si>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</si>
  <si>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</si>
  <si>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</si>
  <si>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</si>
  <si>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</si>
  <si>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</si>
  <si>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</si>
  <si>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</si>
  <si>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</si>
  <si>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</si>
  <si>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</si>
  <si>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</si>
  <si>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</si>
  <si>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</si>
  <si>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</si>
  <si>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</si>
  <si>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</si>
  <si>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</si>
  <si>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</si>
  <si>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</si>
  <si>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</si>
  <si>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</si>
  <si>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</si>
  <si>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</si>
  <si>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</si>
  <si>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</si>
  <si>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</si>
  <si>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</si>
  <si>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</si>
  <si>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</si>
  <si>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</si>
  <si>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</si>
  <si>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</si>
  <si>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</si>
  <si>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</si>
  <si>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</si>
  <si>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</si>
  <si>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</si>
  <si>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</si>
  <si>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</si>
  <si>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</si>
  <si>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</si>
  <si>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</si>
  <si>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</si>
  <si>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</si>
  <si>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</si>
  <si>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</si>
  <si>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</si>
  <si>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</si>
  <si>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</si>
  <si>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</si>
  <si>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</si>
  <si>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</si>
  <si>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</si>
  <si>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</si>
  <si>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</si>
  <si>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</si>
  <si>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</si>
  <si>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</si>
  <si>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</si>
  <si>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</si>
  <si>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</si>
  <si>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</si>
  <si>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</si>
  <si>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</si>
  <si>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</si>
  <si>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</si>
  <si>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</si>
  <si>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</si>
  <si>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</si>
  <si>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</si>
  <si>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</si>
  <si>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</si>
  <si>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</si>
  <si>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</si>
  <si>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</si>
  <si>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</si>
  <si>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</si>
  <si>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</si>
  <si>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</si>
  <si>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</si>
  <si>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</si>
  <si>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</si>
  <si>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</si>
  <si>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</si>
  <si>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</si>
  <si>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</si>
  <si>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</si>
  <si>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</si>
  <si>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</si>
  <si>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</si>
  <si>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</si>
  <si>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</si>
  <si>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</si>
  <si>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</si>
  <si>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</si>
  <si>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</si>
  <si>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</si>
  <si>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</si>
  <si>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</si>
  <si>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</si>
  <si>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</si>
  <si>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</si>
  <si>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</si>
  <si>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</si>
  <si>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</si>
  <si>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</si>
  <si>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</si>
  <si>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</si>
  <si>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</si>
  <si>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</si>
  <si>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</si>
  <si>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</si>
  <si>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</si>
  <si>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</si>
  <si>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</si>
  <si>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</si>
  <si>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</si>
  <si>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</si>
  <si>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</si>
  <si>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</si>
  <si>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</si>
  <si>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</si>
  <si>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</si>
  <si>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</si>
  <si>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</si>
  <si>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</si>
  <si>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</si>
  <si>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</si>
  <si>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</si>
  <si>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</si>
  <si>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</si>
  <si>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</si>
  <si>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</si>
  <si>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</si>
  <si>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</si>
  <si>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</si>
  <si>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</si>
  <si>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</si>
  <si>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</si>
  <si>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</si>
  <si>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</si>
  <si>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</si>
  <si>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</si>
  <si>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</si>
  <si>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</si>
  <si>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</si>
  <si>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</si>
  <si>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</si>
  <si>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</si>
  <si>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</si>
  <si>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</si>
  <si>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</si>
  <si>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</si>
  <si>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</si>
  <si>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</si>
  <si>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</si>
  <si>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</si>
  <si>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</si>
  <si>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</si>
  <si>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</si>
  <si>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</si>
  <si>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</si>
  <si>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</si>
  <si>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</si>
  <si>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</si>
  <si>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</si>
  <si>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</si>
  <si>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</si>
  <si>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</si>
  <si>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</si>
  <si>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</si>
  <si>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</si>
  <si>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</si>
  <si>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</si>
  <si>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</si>
  <si>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</si>
  <si>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</si>
  <si>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</si>
  <si>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</si>
  <si>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</si>
  <si>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</si>
  <si>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</si>
  <si>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</si>
  <si>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</si>
  <si>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</si>
  <si>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</si>
  <si>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</si>
  <si>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</si>
  <si>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</si>
  <si>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</si>
  <si>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</si>
  <si>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</si>
  <si>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</si>
  <si>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</si>
  <si>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</si>
  <si>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</si>
  <si>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</si>
  <si>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</si>
  <si>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</si>
  <si>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</si>
  <si>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</si>
  <si>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</si>
  <si>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</si>
  <si>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</si>
  <si>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</si>
  <si>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</si>
  <si>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</si>
  <si>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</si>
  <si>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</si>
  <si>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</si>
  <si>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</si>
  <si>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</si>
  <si>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</si>
  <si>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</si>
  <si>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</si>
  <si>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</si>
  <si>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</si>
  <si>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</si>
  <si>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</si>
  <si>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</si>
  <si>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</si>
  <si>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</si>
  <si>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</si>
  <si>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</si>
  <si>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</si>
  <si>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</si>
  <si>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</si>
  <si>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</si>
  <si>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</si>
  <si>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</si>
  <si>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</si>
  <si>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</si>
  <si>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</si>
  <si>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</si>
  <si>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</si>
  <si>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</si>
  <si>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</si>
  <si>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</si>
  <si>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</si>
  <si>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</si>
  <si>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</si>
  <si>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</si>
  <si>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</si>
  <si>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</si>
  <si>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</si>
  <si>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</si>
  <si>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</si>
  <si>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</si>
  <si>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</si>
  <si>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</si>
  <si>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</si>
  <si>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</si>
  <si>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</si>
  <si>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</si>
  <si>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</si>
  <si>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</si>
  <si>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</si>
  <si>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</si>
  <si>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</si>
  <si>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</si>
  <si>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</si>
  <si>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</si>
  <si>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</si>
  <si>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</si>
  <si>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</si>
  <si>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</si>
  <si>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</si>
  <si>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</si>
  <si>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</si>
  <si>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</si>
  <si>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</si>
  <si>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</si>
  <si>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</si>
  <si>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</si>
  <si>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</si>
  <si>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</si>
  <si>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</si>
  <si>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</si>
  <si>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</si>
  <si>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</si>
  <si>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</si>
  <si>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</si>
  <si>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</si>
  <si>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</si>
  <si>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</si>
  <si>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</si>
  <si>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</si>
  <si>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</si>
  <si>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</si>
  <si>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</si>
  <si>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</si>
  <si>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</si>
  <si>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</si>
  <si>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</si>
  <si>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</si>
  <si>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</si>
  <si>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</si>
  <si>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</si>
  <si>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</si>
  <si>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</si>
  <si>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</si>
  <si>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</si>
  <si>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</si>
  <si>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</si>
  <si>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</si>
  <si>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</si>
  <si>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</si>
  <si>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</si>
  <si>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</si>
  <si>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</si>
  <si>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</si>
  <si>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</si>
  <si>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</si>
  <si>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</si>
  <si>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</si>
  <si>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</si>
  <si>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</si>
  <si>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</si>
  <si>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</si>
  <si>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</si>
  <si>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</si>
  <si>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</si>
  <si>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</si>
  <si>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</si>
  <si>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</si>
  <si>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</si>
  <si>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</si>
  <si>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</si>
  <si>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</si>
  <si>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</si>
  <si>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</si>
  <si>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</si>
  <si>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</si>
  <si>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</si>
  <si>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</si>
  <si>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</si>
  <si>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</si>
  <si>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</si>
  <si>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</si>
  <si>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</si>
  <si>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</si>
  <si>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</si>
  <si>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</si>
  <si>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</si>
  <si>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</si>
  <si>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</si>
  <si>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</si>
  <si>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</si>
  <si>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</si>
  <si>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</si>
  <si>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</si>
  <si>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</si>
  <si>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</si>
  <si>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</si>
  <si>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</si>
  <si>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</si>
  <si>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</si>
  <si>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</si>
  <si>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</si>
  <si>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</si>
  <si>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</si>
  <si>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</si>
  <si>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</si>
  <si>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</si>
  <si>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</si>
  <si>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</si>
  <si>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</si>
  <si>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</si>
  <si>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</si>
  <si>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</si>
  <si>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</si>
  <si>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</si>
  <si>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</si>
  <si>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</si>
  <si>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</si>
  <si>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</si>
  <si>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</si>
  <si>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</si>
  <si>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</si>
  <si>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</si>
  <si>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</si>
  <si>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</si>
  <si>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</si>
  <si>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</si>
  <si>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</si>
  <si>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</si>
  <si>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</si>
  <si>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</si>
  <si>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</si>
  <si>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</si>
  <si>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</si>
  <si>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</si>
  <si>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</si>
  <si>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</si>
  <si>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</si>
  <si>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</si>
  <si>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</si>
  <si>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</si>
  <si>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</si>
  <si>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</si>
  <si>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</si>
  <si>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</si>
  <si>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</si>
  <si>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</si>
  <si>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</si>
  <si>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</si>
  <si>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</si>
  <si>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</si>
  <si>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</si>
  <si>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</si>
  <si>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</si>
  <si>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</si>
  <si>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</si>
  <si>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</si>
  <si>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</si>
  <si>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</si>
  <si>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</si>
  <si>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</si>
  <si>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</si>
  <si>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</si>
  <si>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</si>
  <si>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</si>
  <si>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</si>
  <si>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</si>
  <si>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</si>
  <si>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</si>
  <si>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</si>
  <si>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</si>
  <si>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</si>
  <si>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</si>
  <si>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</si>
  <si>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</si>
  <si>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</si>
  <si>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</si>
  <si>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</si>
  <si>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</si>
  <si>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</si>
  <si>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</si>
  <si>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</si>
  <si>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</si>
  <si>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</si>
  <si>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</si>
  <si>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</si>
  <si>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</si>
  <si>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</si>
  <si>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</si>
  <si>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</si>
  <si>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</si>
  <si>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</si>
  <si>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</si>
  <si>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</si>
  <si>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</si>
  <si>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</si>
  <si>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</si>
  <si>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</si>
  <si>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</si>
  <si>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</si>
  <si>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</si>
  <si>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</si>
  <si>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</si>
  <si>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</si>
  <si>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</si>
  <si>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</si>
  <si>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</si>
  <si>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</si>
  <si>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</si>
  <si>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</si>
  <si>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</si>
  <si>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</si>
  <si>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</si>
  <si>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</si>
  <si>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</si>
  <si>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</si>
  <si>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</si>
  <si>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</si>
  <si>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</si>
  <si>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</si>
  <si>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</si>
  <si>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</si>
  <si>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</si>
  <si>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</si>
  <si>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</si>
  <si>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</si>
  <si>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</si>
  <si>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</si>
  <si>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</si>
  <si>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</si>
  <si>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</si>
  <si>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</si>
  <si>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</si>
  <si>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</si>
  <si>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</si>
  <si>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</si>
  <si>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</si>
  <si>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</si>
  <si>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</si>
  <si>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</si>
  <si>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</si>
  <si>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</si>
  <si>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</si>
  <si>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</si>
  <si>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</si>
  <si>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</si>
  <si>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</si>
  <si>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</si>
  <si>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</si>
  <si>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</si>
  <si>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</si>
  <si>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</si>
  <si>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</si>
  <si>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</si>
  <si>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</si>
  <si>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</si>
  <si>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</si>
  <si>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</si>
  <si>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</si>
  <si>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</si>
  <si>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</si>
  <si>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</si>
  <si>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</si>
  <si>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</si>
  <si>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</si>
  <si>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</si>
  <si>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</si>
  <si>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</si>
  <si>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</si>
  <si>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</si>
  <si>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</si>
  <si>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</si>
  <si>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</si>
  <si>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</si>
  <si>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</si>
  <si>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</si>
  <si>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</si>
  <si>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</si>
  <si>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</si>
  <si>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</si>
  <si>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</si>
  <si>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</si>
  <si>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</si>
  <si>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</si>
  <si>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</si>
  <si>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</si>
  <si>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</si>
  <si>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</si>
  <si>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</si>
  <si>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</si>
  <si>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</si>
  <si>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</si>
  <si>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</si>
  <si>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</si>
  <si>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</si>
  <si>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</si>
  <si>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</si>
  <si>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</si>
  <si>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</si>
  <si>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</si>
  <si>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</si>
  <si>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</si>
  <si>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</si>
  <si>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</si>
  <si>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</si>
  <si>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</si>
  <si>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</si>
  <si>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</si>
  <si>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</si>
  <si>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</si>
  <si>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</si>
  <si>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</si>
  <si>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</si>
  <si>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</si>
  <si>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</si>
  <si>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</si>
  <si>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</si>
  <si>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</si>
  <si>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</si>
  <si>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</si>
  <si>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</si>
  <si>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</si>
  <si>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</si>
  <si>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</si>
  <si>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</si>
  <si>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</si>
  <si>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</si>
  <si>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</si>
  <si>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</si>
  <si>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</si>
  <si>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</si>
  <si>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</si>
  <si>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</si>
  <si>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</si>
  <si>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</si>
  <si>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</si>
  <si>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</si>
  <si>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</si>
  <si>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</si>
  <si>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</si>
  <si>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</si>
  <si>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</si>
  <si>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</si>
  <si>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</si>
  <si>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</si>
  <si>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</si>
  <si>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</si>
  <si>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</si>
  <si>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</si>
  <si>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</si>
  <si>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</si>
  <si>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</si>
  <si>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</si>
  <si>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</si>
  <si>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</si>
  <si>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</si>
  <si>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</si>
  <si>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</si>
  <si>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</si>
  <si>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</si>
  <si>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</si>
  <si>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</si>
  <si>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</si>
  <si>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</si>
  <si>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</si>
  <si>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</si>
  <si>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</si>
  <si>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</si>
  <si>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</si>
  <si>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</si>
  <si>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</si>
  <si>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</si>
  <si>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</si>
  <si>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</si>
  <si>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</si>
  <si>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</si>
  <si>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</si>
  <si>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</si>
  <si>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</si>
  <si>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</si>
  <si>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</si>
  <si>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</si>
  <si>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</si>
  <si>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</si>
  <si>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</si>
  <si>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</si>
  <si>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</si>
  <si>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</si>
  <si>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</si>
  <si>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</si>
  <si>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</si>
  <si>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</si>
  <si>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</si>
  <si>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</si>
  <si>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</si>
  <si>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</si>
  <si>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</si>
  <si>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</si>
  <si>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</si>
  <si>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</si>
  <si>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</si>
  <si>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</si>
  <si>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</si>
  <si>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</si>
  <si>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</si>
  <si>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</si>
  <si>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</si>
  <si>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</si>
  <si>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</si>
  <si>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</si>
  <si>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</si>
  <si>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</si>
  <si>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</si>
  <si>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</si>
  <si>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</si>
  <si>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</si>
  <si>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</si>
  <si>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</si>
  <si>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</si>
  <si>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</si>
  <si>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</si>
  <si>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</si>
  <si>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</si>
  <si>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</si>
  <si>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</si>
  <si>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</si>
  <si>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</si>
  <si>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</si>
  <si>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</si>
  <si>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</si>
  <si>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</si>
  <si>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</si>
  <si>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</si>
  <si>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</si>
  <si>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</si>
  <si>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</si>
  <si>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</si>
  <si>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</si>
  <si>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</si>
  <si>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</si>
  <si>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</si>
  <si>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</si>
  <si>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</si>
  <si>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</si>
  <si>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</si>
  <si>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</si>
  <si>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</si>
  <si>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</si>
  <si>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</si>
  <si>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</si>
  <si>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</si>
  <si>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</si>
  <si>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</si>
  <si>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</si>
  <si>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</si>
  <si>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</si>
  <si>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</si>
  <si>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</si>
  <si>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</si>
  <si>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</si>
  <si>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</si>
  <si>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</si>
  <si>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</si>
  <si>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</si>
  <si>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</si>
  <si>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</si>
  <si>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</si>
  <si>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</si>
  <si>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</si>
  <si>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</si>
  <si>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</si>
  <si>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</si>
  <si>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</si>
  <si>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</si>
  <si>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</si>
  <si>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</si>
  <si>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</si>
  <si>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</si>
  <si>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</si>
  <si>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</si>
  <si>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</si>
  <si>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</si>
  <si>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</si>
  <si>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</si>
  <si>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</si>
  <si>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</si>
  <si>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</si>
  <si>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</si>
  <si>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</si>
  <si>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</si>
  <si>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</si>
  <si>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</si>
  <si>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</si>
  <si>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</si>
  <si>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</si>
  <si>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</si>
  <si>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</si>
  <si>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</si>
  <si>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</si>
  <si>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</si>
  <si>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</si>
  <si>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</si>
  <si>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</si>
  <si>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</si>
  <si>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</si>
  <si>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</si>
  <si>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</si>
  <si>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</si>
  <si>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</si>
  <si>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</si>
  <si>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</si>
  <si>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</si>
  <si>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</si>
  <si>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</si>
  <si>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</si>
  <si>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</si>
  <si>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</si>
  <si>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</si>
  <si>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</si>
  <si>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</si>
  <si>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</si>
  <si>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</si>
  <si>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</si>
  <si>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</si>
  <si>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</si>
  <si>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</si>
  <si>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</si>
  <si>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</si>
  <si>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</si>
  <si>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</si>
  <si>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</si>
  <si>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</si>
  <si>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</si>
  <si>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</si>
  <si>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</si>
  <si>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</si>
  <si>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</si>
  <si>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</si>
  <si>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</si>
  <si>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</si>
  <si>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</si>
  <si>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</si>
  <si>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</si>
  <si>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</si>
  <si>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</si>
  <si>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</si>
  <si>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</si>
  <si>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</si>
  <si>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</si>
  <si>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</si>
  <si>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</si>
  <si>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</si>
  <si>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</si>
  <si>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</si>
  <si>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</si>
  <si>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</si>
  <si>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</si>
  <si>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</si>
  <si>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</si>
  <si>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</si>
  <si>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</si>
  <si>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</si>
  <si>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</si>
  <si>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</si>
  <si>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</si>
  <si>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</si>
  <si>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</si>
  <si>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</si>
  <si>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</si>
  <si>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</si>
  <si>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</si>
  <si>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</si>
  <si>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</si>
  <si>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</si>
  <si>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</si>
  <si>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</si>
  <si>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</si>
  <si>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</si>
  <si>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</si>
  <si>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</si>
  <si>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</si>
  <si>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</si>
  <si>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</si>
  <si>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</si>
  <si>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</si>
  <si>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</si>
  <si>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</si>
  <si>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</si>
  <si>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</si>
  <si>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</si>
  <si>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</si>
  <si>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</si>
  <si>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</si>
  <si>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</si>
  <si>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</si>
  <si>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</si>
  <si>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</si>
  <si>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</si>
  <si>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</si>
  <si>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</si>
  <si>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</si>
  <si>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</si>
  <si>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</si>
  <si>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</si>
  <si>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</si>
  <si>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</si>
  <si>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</si>
  <si>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</si>
  <si>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</si>
  <si>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</si>
  <si>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</si>
  <si>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</si>
  <si>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</si>
  <si>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</si>
  <si>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</si>
  <si>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</si>
  <si>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</si>
  <si>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</si>
  <si>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</si>
  <si>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</si>
  <si>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</si>
  <si>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</si>
  <si>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</si>
  <si>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</si>
  <si>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</si>
  <si>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</si>
  <si>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</si>
  <si>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</si>
  <si>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</si>
  <si>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</si>
  <si>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</si>
  <si>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</si>
  <si>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</si>
  <si>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</si>
  <si>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</si>
  <si>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</si>
  <si>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</si>
  <si>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</si>
  <si>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</si>
  <si>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</si>
  <si>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</si>
  <si>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</si>
  <si>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</si>
  <si>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</si>
  <si>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</si>
  <si>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</si>
  <si>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</si>
  <si>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</si>
  <si>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</si>
  <si>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</si>
  <si>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</si>
  <si>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</si>
  <si>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</si>
  <si>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</si>
  <si>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</si>
  <si>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</si>
  <si>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</si>
  <si>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</si>
  <si>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</si>
  <si>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</si>
  <si>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</si>
  <si>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</si>
  <si>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</si>
  <si>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</si>
  <si>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</si>
  <si>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</si>
  <si>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</si>
  <si>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</si>
  <si>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</si>
  <si>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</si>
  <si>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</si>
  <si>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</si>
  <si>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</si>
  <si>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</si>
  <si>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</si>
  <si>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</si>
  <si>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</si>
  <si>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</si>
  <si>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</si>
  <si>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</si>
  <si>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</si>
  <si>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</si>
  <si>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</si>
  <si>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</si>
  <si>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</si>
  <si>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</si>
  <si>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</si>
  <si>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</si>
  <si>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</si>
  <si>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</si>
  <si>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</si>
  <si>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</si>
  <si>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</si>
  <si>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</si>
  <si>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</si>
  <si>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</si>
  <si>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</si>
  <si>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</si>
  <si>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</si>
  <si>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</si>
  <si>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</si>
  <si>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</si>
  <si>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</si>
  <si>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</si>
  <si>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</si>
  <si>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</si>
  <si>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</si>
  <si>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</si>
  <si>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</si>
  <si>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</si>
  <si>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</si>
  <si>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</si>
  <si>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</si>
  <si>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</si>
  <si>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</si>
  <si>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</si>
  <si>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</si>
  <si>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</si>
  <si>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</si>
  <si>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</si>
  <si>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</si>
  <si>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</si>
  <si>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</si>
  <si>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</si>
  <si>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</si>
  <si>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</si>
  <si>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</si>
  <si>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</si>
  <si>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</si>
  <si>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</si>
  <si>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</si>
  <si>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</si>
  <si>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</si>
  <si>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</si>
  <si>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</si>
  <si>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</si>
  <si>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</si>
  <si>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</si>
  <si>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</si>
  <si>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</si>
  <si>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</si>
  <si>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</si>
  <si>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</si>
  <si>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</si>
  <si>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</si>
  <si>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</si>
  <si>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</si>
  <si>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</si>
  <si>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</si>
  <si>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</si>
  <si>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</si>
  <si>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</si>
  <si>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</si>
  <si>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</si>
  <si>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</si>
  <si>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</si>
  <si>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</si>
  <si>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</si>
  <si>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</si>
  <si>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</si>
  <si>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</si>
  <si>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</si>
  <si>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</si>
  <si>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</si>
  <si>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</si>
  <si>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</si>
  <si>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</si>
  <si>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</si>
  <si>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</si>
  <si>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</si>
  <si>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</si>
  <si>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</si>
  <si>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</si>
  <si>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</si>
  <si>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</si>
  <si>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</si>
  <si>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</si>
  <si>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</si>
  <si>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</si>
  <si>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</si>
  <si>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</si>
  <si>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</si>
  <si>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</si>
  <si>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</si>
  <si>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</si>
  <si>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</si>
  <si>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</si>
  <si>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</si>
  <si>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</si>
  <si>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</si>
  <si>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</si>
  <si>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</si>
  <si>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</si>
  <si>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</si>
  <si>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</si>
  <si>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</si>
  <si>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</si>
  <si>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</si>
  <si>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</si>
  <si>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</si>
  <si>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</si>
  <si>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</si>
  <si>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</si>
  <si>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</si>
  <si>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</si>
  <si>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</si>
  <si>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</si>
  <si>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</si>
  <si>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</si>
  <si>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</si>
  <si>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</si>
  <si>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</si>
  <si>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</si>
  <si>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</si>
  <si>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</si>
  <si>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</si>
  <si>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</si>
  <si>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</si>
  <si>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</si>
  <si>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</si>
  <si>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</si>
  <si>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</si>
  <si>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</si>
  <si>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</si>
  <si>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</si>
  <si>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</si>
  <si>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</si>
  <si>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</si>
  <si>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</si>
  <si>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</si>
  <si>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</si>
  <si>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</si>
  <si>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</si>
  <si>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</si>
  <si>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</si>
  <si>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</si>
  <si>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</si>
  <si>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</si>
  <si>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</si>
  <si>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</si>
  <si>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</si>
  <si>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</si>
  <si>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</si>
  <si>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</si>
  <si>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</si>
  <si>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</si>
  <si>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</si>
  <si>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</si>
  <si>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</si>
  <si>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</si>
  <si>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</si>
  <si>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</si>
  <si>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</si>
  <si>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</si>
  <si>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</si>
  <si>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</si>
  <si>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</si>
  <si>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</si>
  <si>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</si>
  <si>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</si>
  <si>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</si>
  <si>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</si>
  <si>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</si>
  <si>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</si>
  <si>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</si>
  <si>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</si>
  <si>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</si>
  <si>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</si>
  <si>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</si>
  <si>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</si>
  <si>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</si>
  <si>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</si>
  <si>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</si>
  <si>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</si>
  <si>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</si>
  <si>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</si>
  <si>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</si>
  <si>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</si>
  <si>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</si>
  <si>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</si>
  <si>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</si>
  <si>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</si>
  <si>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</si>
  <si>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</si>
  <si>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</si>
  <si>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</si>
  <si>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</si>
  <si>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</si>
  <si>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</si>
  <si>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</si>
  <si>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</si>
  <si>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</si>
  <si>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</si>
  <si>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</si>
  <si>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</si>
  <si>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</si>
  <si>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</si>
  <si>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</si>
  <si>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</si>
  <si>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</si>
  <si>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</si>
  <si>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</si>
  <si>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</si>
  <si>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</si>
  <si>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</si>
  <si>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</si>
  <si>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</si>
  <si>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</si>
  <si>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</si>
  <si>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</si>
  <si>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</si>
  <si>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</si>
  <si>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</si>
  <si>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</si>
  <si>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</si>
  <si>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</si>
  <si>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</si>
  <si>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</si>
  <si>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</si>
  <si>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</si>
  <si>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</si>
  <si>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</si>
  <si>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</si>
  <si>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</si>
  <si>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</si>
  <si>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</si>
  <si>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</si>
  <si>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</si>
  <si>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</si>
  <si>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</si>
  <si>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</si>
  <si>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</si>
  <si>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</si>
  <si>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</si>
  <si>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</si>
  <si>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</si>
  <si>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</si>
  <si>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</si>
  <si>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</si>
  <si>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</si>
  <si>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</si>
  <si>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</si>
  <si>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</si>
  <si>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</si>
  <si>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</si>
  <si>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</si>
  <si>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</si>
  <si>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</si>
  <si>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</si>
  <si>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</si>
  <si>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</si>
  <si>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</si>
  <si>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</si>
  <si>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</si>
  <si>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</si>
  <si>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</si>
  <si>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</si>
  <si>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</si>
  <si>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</si>
  <si>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</si>
  <si>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</si>
  <si>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</si>
  <si>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</si>
  <si>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</si>
  <si>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</si>
  <si>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</si>
  <si>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</si>
  <si>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</si>
  <si>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</si>
  <si>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</si>
  <si>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</si>
  <si>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</si>
  <si>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</si>
  <si>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</si>
  <si>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</si>
  <si>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</si>
  <si>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</si>
  <si>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</si>
  <si>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</si>
  <si>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</si>
  <si>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</si>
  <si>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</si>
  <si>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</si>
  <si>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</si>
  <si>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</si>
  <si>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</si>
  <si>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</si>
  <si>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</si>
  <si>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</si>
  <si>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</si>
  <si>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</si>
  <si>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</si>
  <si>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</si>
  <si>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</si>
  <si>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</si>
  <si>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</si>
  <si>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</si>
  <si>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</si>
  <si>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</si>
  <si>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</si>
  <si>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</si>
  <si>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</si>
  <si>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</si>
  <si>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</si>
  <si>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</si>
  <si>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</si>
  <si>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</si>
  <si>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</si>
  <si>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</si>
  <si>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</si>
  <si>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</si>
  <si>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</si>
  <si>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</si>
  <si>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</si>
  <si>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</si>
  <si>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</si>
  <si>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</si>
  <si>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</si>
  <si>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</si>
  <si>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</si>
  <si>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</si>
  <si>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</si>
  <si>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</si>
  <si>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</si>
  <si>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</si>
  <si>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</si>
  <si>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</si>
  <si>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</si>
  <si>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</si>
  <si>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</si>
  <si>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</si>
  <si>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</si>
  <si>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</si>
  <si>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</si>
  <si>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</si>
  <si>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</si>
  <si>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</si>
  <si>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</si>
  <si>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</si>
  <si>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</si>
  <si>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</si>
  <si>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</si>
  <si>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</si>
  <si>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</si>
  <si>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</si>
  <si>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</si>
  <si>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</si>
  <si>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</si>
  <si>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</si>
  <si>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</si>
  <si>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</si>
  <si>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</si>
  <si>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</si>
  <si>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</si>
  <si>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</si>
  <si>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</si>
  <si>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</si>
  <si>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</si>
  <si>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</si>
  <si>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</si>
  <si>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</si>
  <si>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</si>
  <si>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</si>
  <si>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</si>
  <si>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</si>
  <si>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</si>
  <si>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</si>
  <si>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</si>
  <si>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</si>
  <si>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</si>
  <si>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</si>
  <si>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</si>
  <si>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</si>
  <si>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</si>
  <si>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</si>
  <si>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</si>
  <si>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</si>
  <si>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</si>
  <si>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</si>
  <si>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</si>
  <si>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</si>
  <si>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</si>
  <si>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</si>
  <si>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</si>
  <si>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</si>
  <si>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</si>
  <si>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</si>
  <si>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</si>
  <si>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</si>
  <si>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</si>
  <si>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</si>
  <si>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</si>
  <si>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</si>
  <si>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</si>
  <si>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</si>
  <si>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</si>
  <si>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</si>
  <si>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</si>
  <si>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</si>
  <si>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</si>
  <si>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</si>
  <si>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</si>
  <si>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</si>
  <si>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</si>
  <si>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</si>
  <si>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</si>
  <si>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</si>
  <si>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</si>
  <si>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</si>
  <si>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</si>
  <si>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</si>
  <si>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</si>
  <si>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</si>
  <si>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</si>
  <si>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</si>
  <si>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</si>
  <si>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</si>
  <si>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</si>
  <si>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</si>
  <si>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</si>
  <si>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</si>
  <si>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</si>
  <si>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</si>
  <si>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</si>
  <si>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</si>
  <si>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</si>
  <si>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</si>
  <si>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</si>
  <si>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</si>
  <si>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</si>
  <si>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</si>
  <si>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</si>
  <si>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</si>
  <si>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</si>
  <si>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</si>
  <si>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</si>
  <si>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</si>
  <si>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</si>
  <si>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</si>
  <si>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</si>
  <si>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</si>
  <si>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</si>
  <si>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</si>
  <si>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</si>
  <si>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</si>
  <si>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</si>
  <si>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</si>
  <si>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</si>
  <si>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</si>
  <si>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</si>
  <si>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</si>
  <si>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</si>
  <si>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</si>
  <si>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</si>
  <si>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</si>
  <si>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</si>
  <si>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</si>
  <si>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</si>
  <si>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</si>
  <si>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</si>
  <si>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</si>
  <si>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</si>
  <si>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</si>
  <si>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</si>
  <si>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</si>
  <si>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</si>
  <si>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</si>
  <si>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</si>
  <si>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</si>
  <si>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</si>
  <si>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</si>
  <si>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</si>
  <si>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</si>
  <si>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</si>
  <si>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</si>
  <si>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</si>
  <si>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</si>
  <si>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</si>
  <si>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</si>
  <si>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</si>
  <si>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</si>
  <si>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</si>
  <si>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</si>
  <si>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</si>
  <si>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</si>
  <si>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</si>
  <si>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</si>
  <si>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</si>
  <si>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</si>
  <si>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</si>
  <si>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</si>
  <si>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</si>
  <si>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</si>
  <si>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</si>
  <si>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</si>
  <si>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</si>
  <si>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</si>
  <si>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</si>
  <si>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</si>
  <si>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</si>
  <si>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</si>
  <si>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</si>
  <si>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</si>
  <si>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</si>
  <si>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</si>
  <si>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</si>
  <si>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</si>
  <si>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</si>
  <si>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</si>
  <si>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</si>
  <si>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</si>
  <si>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</si>
  <si>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</si>
  <si>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</si>
  <si>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</si>
  <si>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</si>
  <si>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</si>
  <si>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</si>
  <si>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</si>
  <si>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</si>
  <si>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</si>
  <si>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</si>
  <si>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</si>
  <si>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</si>
  <si>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</si>
  <si>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</si>
  <si>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</si>
  <si>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</si>
  <si>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</si>
  <si>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</si>
  <si>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</si>
  <si>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</si>
  <si>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</si>
  <si>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</si>
  <si>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</si>
  <si>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</si>
  <si>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</si>
  <si>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</si>
  <si>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</si>
  <si>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</si>
  <si>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</si>
  <si>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</si>
  <si>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</si>
  <si>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</si>
  <si>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</si>
  <si>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</si>
  <si>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</si>
  <si>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</si>
  <si>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</si>
  <si>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</si>
  <si>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</si>
  <si>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</si>
  <si>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</si>
  <si>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</si>
  <si>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</si>
  <si>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</si>
  <si>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</si>
  <si>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</si>
  <si>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</si>
  <si>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</si>
  <si>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</si>
  <si>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</si>
  <si>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</si>
  <si>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</si>
  <si>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</si>
  <si>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</si>
  <si>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</si>
  <si>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</si>
  <si>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</si>
  <si>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</si>
  <si>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</si>
  <si>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</si>
  <si>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</si>
  <si>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</si>
  <si>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</si>
  <si>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</si>
  <si>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</si>
  <si>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</si>
  <si>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</si>
  <si>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</si>
  <si>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</si>
  <si>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</si>
  <si>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</si>
  <si>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</si>
  <si>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</si>
  <si>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</si>
  <si>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</si>
  <si>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</si>
  <si>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</si>
  <si>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</si>
  <si>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</si>
  <si>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</si>
  <si>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</si>
  <si>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</si>
  <si>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</si>
  <si>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</si>
  <si>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</si>
  <si>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</si>
  <si>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</si>
  <si>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</si>
  <si>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</si>
  <si>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</si>
  <si>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</si>
  <si>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</si>
  <si>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</si>
  <si>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</si>
  <si>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</si>
  <si>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</si>
  <si>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</si>
  <si>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</si>
  <si>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</si>
  <si>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</si>
  <si>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</si>
  <si>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</si>
  <si>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</si>
  <si>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</si>
  <si>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</si>
  <si>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</si>
  <si>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</si>
  <si>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</si>
  <si>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</si>
  <si>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</si>
  <si>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</si>
  <si>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</si>
  <si>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</si>
  <si>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</si>
  <si>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</si>
  <si>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</si>
  <si>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</si>
  <si>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</si>
  <si>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</si>
  <si>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</si>
  <si>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</si>
  <si>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</si>
  <si>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</si>
  <si>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</si>
  <si>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</si>
  <si>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</si>
  <si>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</si>
  <si>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</si>
  <si>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</si>
  <si>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</si>
  <si>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</si>
  <si>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</si>
  <si>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</si>
  <si>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</si>
  <si>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</si>
  <si>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</si>
  <si>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</si>
  <si>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</si>
  <si>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</si>
  <si>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</si>
  <si>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</si>
  <si>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</si>
  <si>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</si>
  <si>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</si>
  <si>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</si>
  <si>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</si>
  <si>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</si>
  <si>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</si>
  <si>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</si>
  <si>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</si>
  <si>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</si>
  <si>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</si>
  <si>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</si>
  <si>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</si>
  <si>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</si>
  <si>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</si>
  <si>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</si>
  <si>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</si>
  <si>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</si>
  <si>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</si>
  <si>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</si>
  <si>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</si>
  <si>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</si>
  <si>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</si>
  <si>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</si>
  <si>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</si>
  <si>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</si>
  <si>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</si>
  <si>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</si>
  <si>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</si>
  <si>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</si>
  <si>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</si>
  <si>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</si>
  <si>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</si>
  <si>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</si>
  <si>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</si>
  <si>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</si>
  <si>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</si>
  <si>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</si>
  <si>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</si>
  <si>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</si>
  <si>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</si>
  <si>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</si>
  <si>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</si>
  <si>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</si>
  <si>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</si>
  <si>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</si>
  <si>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</si>
  <si>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</si>
  <si>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</si>
  <si>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</si>
  <si>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</si>
  <si>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</si>
  <si>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</si>
  <si>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</si>
  <si>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</si>
  <si>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</si>
  <si>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</si>
  <si>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</si>
  <si>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</si>
  <si>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</si>
  <si>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</si>
  <si>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</si>
  <si>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</si>
  <si>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</si>
  <si>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</si>
  <si>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</si>
  <si>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</si>
  <si>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</si>
  <si>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</si>
  <si>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</si>
  <si>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</si>
  <si>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</si>
  <si>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</si>
  <si>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</si>
  <si>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</si>
  <si>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</si>
  <si>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</si>
  <si>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</si>
  <si>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</si>
  <si>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</si>
  <si>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</si>
  <si>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</si>
  <si>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</si>
  <si>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</si>
  <si>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</si>
  <si>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</si>
  <si>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</si>
  <si>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</si>
  <si>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</si>
  <si>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</si>
  <si>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</si>
  <si>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</si>
  <si>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</si>
  <si>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</si>
  <si>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</si>
  <si>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</si>
  <si>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</si>
  <si>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</si>
  <si>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</si>
  <si>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</si>
  <si>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</si>
  <si>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</si>
  <si>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</si>
  <si>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</si>
  <si>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</si>
  <si>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</si>
  <si>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</si>
  <si>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</si>
  <si>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</si>
  <si>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</si>
  <si>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</si>
  <si>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</si>
  <si>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</si>
  <si>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</si>
  <si>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</si>
  <si>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</si>
  <si>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</si>
  <si>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</si>
  <si>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</si>
  <si>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</si>
  <si>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</si>
  <si>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</si>
  <si>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</si>
  <si>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</si>
  <si>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</si>
  <si>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</si>
  <si>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</si>
  <si>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</si>
  <si>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</si>
  <si>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</si>
  <si>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</si>
  <si>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</si>
  <si>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</si>
  <si>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</si>
  <si>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</si>
  <si>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</si>
  <si>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</si>
  <si>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</si>
  <si>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</si>
  <si>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</si>
  <si>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</si>
  <si>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</si>
  <si>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</si>
  <si>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</si>
  <si>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</si>
  <si>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</si>
  <si>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</si>
  <si>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</si>
  <si>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</si>
  <si>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</si>
  <si>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</si>
  <si>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</si>
  <si>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</si>
  <si>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</si>
  <si>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</si>
  <si>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</si>
  <si>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</si>
  <si>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</si>
  <si>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</si>
  <si>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</si>
  <si>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</si>
  <si>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</si>
  <si>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</si>
  <si>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</si>
  <si>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</si>
  <si>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</si>
  <si>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</si>
  <si>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</si>
  <si>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</si>
  <si>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</si>
  <si>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</si>
  <si>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</si>
  <si>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</si>
  <si>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</si>
  <si>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</si>
  <si>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</si>
  <si>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</si>
  <si>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</si>
  <si>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</si>
  <si>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</si>
  <si>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</si>
  <si>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</si>
  <si>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</si>
  <si>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</si>
  <si>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</si>
  <si>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</si>
  <si>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</si>
  <si>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</si>
  <si>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</si>
  <si>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</si>
  <si>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</si>
  <si>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</si>
  <si>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</si>
  <si>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</si>
  <si>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</si>
  <si>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</si>
  <si>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</si>
  <si>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</si>
  <si>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</si>
  <si>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</si>
  <si>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</si>
  <si>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</si>
  <si>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</si>
  <si>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</si>
  <si>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</si>
  <si>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</si>
  <si>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</si>
  <si>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</si>
  <si>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</si>
  <si>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</si>
  <si>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</si>
  <si>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</si>
  <si>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</si>
  <si>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</si>
  <si>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</si>
  <si>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</si>
  <si>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</si>
  <si>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</si>
  <si>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</si>
  <si>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</si>
  <si>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</si>
  <si>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</si>
  <si>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</si>
  <si>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</si>
  <si>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</si>
  <si>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</si>
  <si>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</si>
  <si>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</si>
  <si>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</si>
  <si>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</si>
  <si>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</si>
  <si>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</si>
  <si>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</si>
  <si>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</si>
  <si>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</si>
  <si>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</si>
  <si>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</si>
  <si>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</si>
  <si>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</si>
  <si>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</si>
  <si>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</si>
  <si>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</si>
  <si>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</si>
  <si>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</si>
  <si>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</si>
  <si>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</si>
  <si>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</si>
  <si>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</si>
  <si>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</si>
  <si>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</si>
  <si>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</si>
  <si>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</si>
  <si>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</si>
  <si>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</si>
  <si>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</si>
  <si>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</si>
  <si>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</si>
  <si>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</si>
  <si>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</si>
  <si>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</si>
  <si>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</si>
  <si>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</si>
  <si>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</si>
  <si>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</si>
  <si>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</si>
  <si>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</si>
  <si>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</si>
  <si>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</si>
  <si>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</si>
  <si>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</si>
  <si>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</si>
  <si>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</si>
  <si>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</si>
  <si>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</si>
  <si>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</si>
  <si>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</si>
  <si>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</si>
  <si>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</si>
  <si>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</si>
  <si>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</si>
  <si>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</si>
  <si>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</si>
  <si>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</si>
  <si>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</si>
  <si>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</si>
  <si>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</si>
  <si>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</si>
  <si>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</si>
  <si>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</si>
  <si>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</si>
  <si>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</si>
  <si>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</si>
  <si>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</si>
  <si>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</si>
  <si>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</si>
  <si>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</si>
  <si>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</si>
  <si>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</si>
  <si>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</si>
  <si>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</si>
  <si>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</si>
  <si>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</si>
  <si>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</si>
  <si>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</si>
  <si>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</si>
  <si>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</si>
  <si>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</si>
  <si>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</si>
  <si>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</si>
  <si>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</si>
  <si>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</si>
  <si>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</si>
  <si>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</si>
  <si>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</si>
  <si>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</si>
  <si>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</si>
  <si>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</si>
  <si>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</si>
  <si>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</si>
  <si>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</si>
  <si>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</si>
  <si>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</si>
  <si>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</si>
  <si>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</si>
  <si>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</si>
  <si>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</si>
  <si>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</si>
  <si>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</si>
  <si>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</si>
  <si>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</si>
  <si>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</si>
  <si>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</si>
  <si>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</si>
  <si>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</si>
  <si>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</si>
  <si>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</si>
  <si>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</si>
  <si>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</si>
  <si>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</si>
  <si>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</si>
  <si>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</si>
  <si>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</si>
  <si>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</si>
  <si>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</si>
  <si>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</si>
  <si>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</si>
  <si>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</si>
  <si>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</si>
  <si>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</si>
  <si>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</si>
  <si>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</si>
  <si>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</si>
  <si>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</si>
  <si>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</si>
  <si>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</si>
  <si>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</si>
  <si>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</si>
  <si>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</si>
  <si>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</si>
  <si>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</si>
  <si>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</si>
  <si>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</si>
  <si>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</si>
  <si>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</si>
  <si>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</si>
  <si>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</si>
  <si>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</si>
  <si>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</si>
  <si>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</si>
  <si>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</si>
  <si>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</si>
  <si>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</si>
  <si>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</si>
  <si>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</si>
  <si>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</si>
  <si>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</si>
  <si>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</si>
  <si>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</si>
  <si>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</si>
  <si>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</si>
  <si>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</si>
  <si>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</si>
  <si>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</si>
  <si>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</si>
  <si>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</si>
  <si>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</si>
  <si>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</si>
  <si>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</si>
  <si>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</si>
  <si>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</si>
  <si>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</si>
  <si>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</si>
  <si>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</si>
  <si>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</si>
  <si>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</si>
  <si>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</si>
  <si>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</si>
  <si>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</si>
  <si>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</si>
  <si>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</si>
  <si>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</si>
  <si>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</si>
  <si>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</si>
  <si>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</si>
  <si>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</si>
  <si>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</si>
  <si>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</si>
  <si>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</si>
  <si>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</si>
  <si>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</si>
  <si>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</si>
  <si>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</si>
  <si>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</si>
  <si>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</si>
  <si>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</si>
  <si>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</si>
  <si>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</si>
  <si>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</si>
  <si>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</si>
  <si>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</si>
  <si>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</si>
  <si>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</si>
  <si>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</si>
  <si>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</si>
  <si>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</si>
  <si>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</si>
  <si>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</si>
  <si>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</si>
  <si>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</si>
  <si>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</si>
  <si>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</si>
  <si>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</si>
  <si>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</si>
  <si>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</si>
  <si>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</si>
  <si>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</si>
  <si>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</si>
  <si>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</si>
  <si>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</si>
  <si>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</si>
  <si>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</si>
  <si>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</si>
  <si>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</si>
  <si>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</si>
  <si>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</si>
  <si>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</si>
  <si>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</si>
  <si>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</si>
  <si>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</si>
  <si>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</si>
  <si>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</si>
  <si>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</si>
  <si>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</si>
  <si>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</si>
  <si>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</si>
  <si>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</si>
  <si>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</si>
  <si>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</si>
  <si>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</si>
  <si>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</si>
  <si>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</si>
  <si>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</si>
  <si>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</si>
  <si>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</si>
  <si>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</si>
  <si>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</si>
  <si>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</si>
  <si>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</si>
  <si>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</si>
  <si>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</si>
  <si>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</si>
  <si>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</si>
  <si>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</si>
  <si>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</si>
  <si>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</si>
  <si>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</si>
  <si>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</si>
  <si>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</si>
  <si>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</si>
  <si>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</si>
  <si>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</si>
  <si>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</si>
  <si>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</si>
  <si>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</si>
  <si>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</si>
  <si>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</si>
  <si>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</si>
  <si>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</si>
  <si>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</si>
  <si>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</si>
  <si>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</si>
  <si>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</si>
  <si>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</si>
  <si>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</si>
  <si>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</si>
  <si>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</si>
  <si>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</si>
  <si>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</si>
  <si>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</si>
  <si>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</si>
  <si>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</si>
  <si>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</si>
  <si>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</si>
  <si>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</si>
  <si>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</si>
  <si>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</si>
  <si>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</si>
  <si>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</si>
  <si>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</si>
  <si>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</si>
  <si>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</si>
  <si>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</si>
  <si>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</si>
  <si>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</si>
  <si>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</si>
  <si>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</si>
  <si>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</si>
  <si>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</si>
  <si>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</si>
  <si>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</si>
  <si>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</si>
  <si>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</si>
  <si>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</si>
  <si>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</si>
  <si>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</si>
  <si>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</si>
  <si>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</si>
  <si>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</si>
  <si>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</si>
  <si>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</si>
  <si>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</si>
  <si>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</si>
  <si>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</si>
  <si>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</si>
  <si>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</si>
  <si>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</si>
  <si>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</si>
  <si>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</si>
  <si>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</si>
  <si>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</si>
  <si>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</si>
  <si>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</si>
  <si>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</si>
  <si>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</si>
  <si>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</si>
  <si>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</si>
  <si>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</si>
  <si>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</si>
  <si>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</si>
  <si>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</si>
  <si>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</si>
  <si>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</si>
  <si>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</si>
  <si>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</si>
  <si>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</si>
  <si>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</si>
  <si>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</si>
  <si>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</si>
  <si>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</si>
  <si>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</si>
  <si>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</si>
  <si>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</si>
  <si>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</si>
  <si>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</si>
  <si>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</si>
  <si>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</si>
  <si>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</si>
  <si>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</si>
  <si>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</si>
  <si>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</si>
  <si>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</si>
  <si>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</si>
  <si>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</si>
  <si>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</si>
  <si>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</si>
  <si>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</si>
  <si>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</si>
  <si>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</si>
  <si>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</si>
  <si>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</si>
  <si>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</si>
  <si>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</si>
  <si>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</si>
  <si>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</si>
  <si>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</si>
  <si>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</si>
  <si>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</si>
  <si>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</si>
  <si>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</si>
  <si>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</si>
  <si>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</si>
  <si>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</si>
  <si>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</si>
  <si>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</si>
  <si>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</si>
  <si>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</si>
  <si>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</si>
  <si>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</si>
  <si>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</si>
  <si>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</si>
  <si>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</si>
  <si>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</si>
  <si>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</si>
  <si>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</si>
  <si>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</si>
  <si>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</si>
  <si>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</si>
  <si>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</si>
  <si>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</si>
  <si>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</si>
  <si>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</si>
  <si>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</si>
  <si>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</si>
  <si>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</si>
  <si>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</si>
  <si>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</si>
  <si>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</si>
  <si>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</si>
  <si>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</si>
  <si>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</si>
  <si>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</si>
  <si>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</si>
  <si>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</si>
  <si>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</si>
  <si>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</si>
  <si>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</si>
  <si>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</si>
  <si>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</si>
  <si>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</si>
  <si>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</si>
  <si>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</si>
  <si>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</si>
  <si>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</si>
  <si>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</si>
  <si>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</si>
  <si>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</si>
  <si>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</si>
  <si>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</si>
  <si>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</si>
  <si>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</si>
  <si>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</si>
  <si>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</si>
  <si>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</si>
  <si>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</si>
  <si>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</si>
  <si>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</si>
  <si>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</si>
  <si>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</si>
  <si>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</si>
  <si>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</si>
  <si>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</si>
  <si>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</si>
  <si>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</si>
  <si>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</si>
  <si>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</si>
  <si>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</si>
  <si>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</si>
  <si>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</si>
  <si>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</si>
  <si>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</si>
  <si>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</si>
  <si>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</si>
  <si>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</si>
  <si>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</si>
  <si>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</si>
  <si>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</si>
  <si>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</si>
  <si>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</si>
  <si>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</si>
  <si>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</si>
  <si>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</si>
  <si>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</si>
  <si>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</si>
  <si>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</si>
  <si>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</si>
  <si>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</si>
  <si>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</si>
  <si>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</si>
  <si>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</si>
  <si>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</si>
  <si>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</si>
  <si>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</si>
  <si>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</si>
  <si>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</si>
  <si>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</si>
  <si>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</si>
  <si>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</si>
  <si>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</si>
  <si>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</si>
  <si>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</si>
  <si>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</si>
  <si>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</si>
  <si>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</si>
  <si>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</si>
  <si>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</si>
  <si>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</si>
  <si>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</si>
  <si>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</si>
  <si>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</si>
  <si>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</si>
  <si>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</si>
  <si>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</si>
  <si>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</si>
  <si>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</si>
  <si>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</si>
  <si>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</si>
  <si>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</si>
  <si>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</si>
  <si>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</si>
  <si>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</si>
  <si>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</si>
  <si>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</si>
  <si>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</si>
  <si>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</si>
  <si>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</si>
  <si>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</si>
  <si>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</si>
  <si>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</si>
  <si>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</si>
  <si>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</si>
  <si>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</si>
  <si>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</si>
  <si>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</si>
  <si>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</si>
  <si>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</si>
  <si>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</si>
  <si>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</si>
  <si>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</si>
  <si>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</si>
  <si>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</si>
  <si>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</si>
  <si>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</si>
  <si>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</si>
  <si>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</si>
  <si>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</si>
  <si>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</si>
  <si>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</si>
  <si>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</si>
  <si>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</si>
  <si>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</si>
  <si>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</si>
  <si>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</si>
  <si>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</si>
  <si>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</si>
  <si>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</si>
  <si>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</si>
  <si>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</si>
  <si>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</si>
  <si>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</si>
  <si>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</si>
  <si>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</si>
  <si>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</si>
  <si>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</si>
  <si>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</si>
  <si>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</si>
  <si>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</si>
  <si>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</si>
  <si>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</si>
  <si>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</si>
  <si>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</si>
  <si>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</si>
  <si>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</si>
  <si>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</si>
  <si>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</si>
  <si>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</si>
  <si>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</si>
  <si>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</si>
  <si>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</si>
  <si>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</si>
  <si>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</si>
  <si>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</si>
  <si>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</si>
  <si>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</si>
  <si>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</si>
  <si>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</si>
  <si>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</si>
  <si>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</si>
  <si>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</si>
  <si>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</si>
  <si>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</si>
  <si>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</si>
  <si>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</si>
  <si>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</si>
  <si>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</si>
  <si>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</si>
  <si>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</si>
  <si>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</si>
  <si>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</si>
  <si>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</si>
  <si>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</si>
  <si>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</si>
  <si>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</si>
  <si>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</si>
  <si>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</si>
  <si>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</si>
  <si>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</si>
  <si>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</si>
  <si>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</si>
  <si>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</si>
  <si>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</si>
  <si>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</si>
  <si>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</si>
  <si>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</si>
  <si>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</si>
  <si>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</si>
  <si>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</si>
  <si>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</si>
  <si>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</si>
  <si>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</si>
  <si>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</si>
  <si>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</si>
  <si>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</si>
  <si>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</si>
  <si>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</si>
  <si>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</si>
  <si>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</si>
  <si>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</si>
  <si>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</si>
  <si>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</si>
  <si>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</si>
  <si>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</si>
  <si>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</si>
  <si>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</si>
  <si>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</si>
  <si>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</si>
  <si>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</si>
  <si>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</si>
  <si>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</si>
  <si>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</si>
  <si>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</si>
  <si>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</si>
  <si>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</si>
  <si>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</si>
  <si>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</si>
  <si>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</si>
  <si>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</si>
  <si>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</si>
  <si>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</si>
  <si>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</si>
  <si>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</si>
  <si>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</si>
  <si>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</si>
  <si>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</si>
  <si>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</si>
  <si>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</si>
  <si>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</si>
  <si>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</si>
  <si>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</si>
  <si>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</si>
  <si>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</si>
  <si>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</si>
  <si>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</si>
  <si>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</si>
  <si>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</si>
  <si>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</si>
  <si>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</si>
  <si>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</si>
  <si>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</si>
  <si>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</si>
  <si>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</si>
  <si>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</si>
  <si>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</si>
  <si>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</si>
  <si>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</si>
  <si>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</si>
  <si>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</si>
  <si>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</si>
  <si>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</si>
  <si>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</si>
  <si>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</si>
  <si>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</si>
  <si>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</si>
  <si>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</si>
  <si>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</si>
  <si>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</si>
  <si>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</si>
  <si>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</si>
  <si>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</si>
  <si>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</si>
  <si>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</si>
  <si>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</si>
  <si>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</si>
  <si>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</si>
  <si>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</si>
  <si>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</si>
  <si>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</si>
  <si>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</si>
  <si>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</si>
  <si>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</si>
  <si>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</si>
  <si>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</si>
  <si>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</si>
  <si>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</si>
  <si>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</si>
  <si>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</si>
  <si>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</si>
  <si>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</si>
  <si>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</si>
  <si>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</si>
  <si>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</si>
  <si>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</si>
  <si>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</si>
  <si>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</si>
  <si>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</si>
  <si>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</si>
  <si>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</si>
  <si>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</si>
  <si>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</si>
  <si>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</si>
  <si>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</si>
  <si>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</si>
  <si>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</si>
  <si>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</si>
  <si>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</si>
  <si>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</si>
  <si>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</si>
  <si>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</si>
  <si>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</si>
  <si>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</si>
  <si>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</si>
  <si>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</si>
  <si>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</si>
  <si>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</si>
  <si>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</si>
  <si>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</si>
  <si>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</si>
  <si>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</si>
  <si>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</si>
  <si>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</si>
  <si>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</si>
  <si>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</si>
  <si>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</si>
  <si>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</si>
  <si>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</si>
  <si>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</si>
  <si>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</si>
  <si>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</si>
  <si>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</si>
  <si>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</si>
  <si>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</si>
  <si>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</si>
  <si>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</si>
  <si>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</si>
  <si>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</si>
  <si>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</si>
  <si>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</si>
  <si>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</si>
  <si>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</si>
  <si>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</si>
  <si>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</si>
  <si>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</si>
  <si>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</si>
  <si>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</si>
  <si>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</si>
  <si>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</si>
  <si>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</si>
  <si>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</si>
  <si>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</si>
  <si>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</si>
  <si>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</si>
  <si>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</si>
  <si>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</si>
  <si>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</si>
  <si>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</si>
  <si>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</si>
  <si>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</si>
  <si>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</si>
  <si>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</si>
  <si>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</si>
  <si>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</si>
  <si>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</si>
  <si>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</si>
  <si>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</si>
  <si>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</si>
  <si>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</si>
  <si>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</si>
  <si>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</si>
  <si>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</si>
  <si>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</si>
  <si>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</si>
  <si>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</si>
  <si>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</si>
  <si>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</si>
  <si>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</si>
  <si>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</si>
  <si>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</si>
  <si>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</si>
  <si>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</si>
  <si>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</si>
  <si>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</si>
  <si>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</si>
  <si>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</si>
  <si>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</si>
  <si>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</si>
  <si>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</si>
  <si>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</si>
  <si>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</si>
  <si>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</si>
  <si>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</si>
  <si>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</si>
  <si>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</si>
  <si>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</si>
  <si>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</si>
  <si>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</si>
  <si>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</si>
  <si>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</si>
  <si>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</si>
  <si>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</si>
  <si>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</si>
  <si>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</si>
  <si>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</si>
  <si>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</si>
  <si>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</si>
  <si>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</si>
  <si>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</si>
  <si>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</si>
  <si>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</si>
  <si>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</si>
  <si>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</si>
  <si>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</si>
  <si>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</si>
  <si>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</si>
  <si>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</si>
  <si>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</si>
  <si>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</si>
  <si>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</si>
  <si>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</si>
  <si>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</si>
  <si>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</si>
  <si>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</si>
  <si>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</si>
  <si>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</si>
  <si>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</si>
  <si>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</si>
  <si>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</si>
  <si>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</si>
  <si>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</si>
  <si>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</si>
  <si>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</si>
  <si>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</si>
  <si>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</si>
  <si>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</si>
  <si>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</si>
  <si>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</si>
  <si>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</si>
  <si>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</si>
  <si>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</si>
  <si>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</si>
  <si>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</si>
  <si>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</si>
  <si>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</si>
  <si>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</si>
  <si>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</si>
  <si>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</si>
  <si>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</si>
  <si>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</si>
  <si>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</si>
  <si>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</si>
  <si>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</si>
  <si>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</si>
  <si>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</si>
  <si>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</si>
  <si>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</si>
  <si>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</si>
  <si>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</si>
  <si>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</si>
  <si>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</si>
  <si>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</si>
  <si>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</si>
  <si>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</si>
  <si>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</si>
  <si>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</si>
  <si>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</si>
  <si>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</si>
  <si>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</si>
  <si>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</si>
  <si>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</si>
  <si>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</si>
  <si>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</si>
  <si>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</si>
  <si>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</si>
  <si>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</si>
  <si>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</si>
  <si>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</si>
  <si>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</si>
  <si>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</si>
  <si>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</si>
  <si>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</si>
  <si>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</si>
  <si>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</si>
  <si>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</si>
  <si>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</si>
  <si>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</si>
  <si>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</si>
  <si>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</si>
  <si>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</si>
  <si>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</si>
  <si>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</si>
  <si>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</si>
  <si>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</si>
  <si>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</si>
  <si>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</si>
  <si>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</si>
  <si>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</si>
  <si>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</si>
  <si>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</si>
  <si>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</si>
  <si>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</si>
  <si>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</si>
  <si>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</si>
  <si>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</si>
  <si>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</si>
  <si>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</si>
  <si>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</si>
  <si>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</si>
  <si>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</si>
  <si>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</si>
  <si>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</si>
  <si>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</si>
  <si>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</si>
  <si>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</si>
  <si>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</si>
  <si>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</si>
  <si>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</si>
  <si>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</si>
  <si>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</si>
  <si>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</si>
  <si>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</si>
  <si>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</si>
  <si>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</si>
  <si>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</si>
  <si>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</si>
  <si>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</si>
  <si>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</si>
  <si>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</si>
  <si>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</si>
  <si>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</si>
  <si>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</si>
  <si>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</si>
  <si>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</si>
  <si>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</si>
  <si>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</si>
  <si>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</si>
  <si>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</si>
  <si>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</si>
  <si>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</si>
  <si>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</si>
  <si>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</si>
  <si>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</si>
  <si>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</si>
  <si>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</si>
  <si>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</si>
  <si>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</si>
  <si>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</si>
  <si>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</si>
  <si>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</si>
  <si>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</si>
  <si>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</si>
  <si>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</si>
  <si>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</si>
  <si>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</si>
  <si>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</si>
  <si>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</si>
  <si>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</si>
  <si>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</si>
  <si>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</si>
  <si>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</si>
  <si>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</si>
  <si>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</si>
  <si>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</si>
  <si>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</si>
  <si>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</si>
  <si>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</si>
  <si>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</si>
  <si>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</si>
  <si>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</si>
  <si>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</si>
  <si>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</si>
  <si>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</si>
  <si>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</si>
  <si>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</si>
  <si>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</si>
  <si>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</si>
  <si>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</si>
  <si>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</si>
  <si>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</si>
  <si>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</si>
  <si>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</si>
  <si>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</si>
  <si>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</si>
  <si>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</si>
  <si>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</si>
  <si>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</si>
  <si>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</si>
  <si>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</si>
  <si>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</si>
  <si>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</si>
  <si>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</si>
  <si>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</si>
  <si>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</si>
  <si>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</si>
  <si>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</si>
  <si>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</si>
  <si>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</si>
  <si>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</si>
  <si>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</si>
  <si>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</si>
  <si>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</si>
  <si>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</si>
  <si>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</si>
  <si>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</si>
  <si>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</si>
  <si>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</si>
  <si>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</si>
  <si>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</si>
  <si>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</si>
  <si>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</si>
  <si>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</si>
  <si>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</si>
  <si>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</si>
  <si>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</si>
  <si>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</si>
  <si>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</si>
  <si>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</si>
  <si>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</si>
  <si>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</si>
  <si>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</si>
  <si>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</si>
  <si>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</si>
  <si>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</si>
  <si>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</si>
  <si>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</si>
  <si>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</si>
  <si>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</si>
  <si>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</si>
  <si>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</si>
  <si>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</si>
  <si>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</si>
  <si>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</si>
  <si>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</si>
  <si>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</si>
  <si>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</si>
  <si>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</si>
  <si>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</si>
  <si>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</si>
  <si>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</si>
  <si>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</si>
  <si>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</si>
  <si>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</si>
  <si>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</si>
  <si>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</si>
  <si>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</si>
  <si>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</si>
  <si>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</si>
  <si>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</si>
  <si>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</si>
  <si>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</si>
  <si>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</si>
  <si>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</si>
  <si>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</si>
  <si>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</si>
  <si>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</si>
  <si>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</si>
  <si>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</si>
  <si>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</si>
  <si>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</si>
  <si>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</si>
  <si>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</si>
  <si>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</si>
  <si>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</si>
  <si>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</si>
  <si>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</si>
  <si>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</si>
  <si>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</si>
  <si>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</si>
  <si>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</si>
  <si>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</si>
  <si>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</si>
  <si>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</si>
  <si>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</si>
  <si>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</si>
  <si>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</si>
  <si>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</si>
  <si>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</si>
  <si>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</si>
  <si>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</si>
  <si>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</si>
  <si>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</si>
  <si>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</si>
  <si>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</si>
  <si>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</si>
  <si>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</si>
  <si>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</si>
  <si>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</si>
  <si>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</si>
  <si>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</si>
  <si>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</si>
  <si>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</si>
  <si>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</si>
  <si>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</si>
  <si>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</si>
  <si>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</si>
  <si>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</si>
  <si>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</si>
  <si>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</si>
  <si>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</si>
  <si>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</si>
  <si>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</si>
  <si>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</si>
  <si>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</si>
  <si>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</si>
  <si>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</si>
  <si>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</si>
  <si>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</si>
  <si>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</si>
  <si>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</si>
  <si>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</si>
  <si>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</si>
  <si>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</si>
  <si>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</si>
  <si>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</si>
  <si>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</si>
  <si>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</si>
  <si>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</si>
  <si>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</si>
  <si>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</si>
  <si>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</si>
  <si>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</si>
  <si>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</si>
  <si>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</si>
  <si>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</si>
  <si>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</si>
  <si>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</si>
  <si>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</si>
  <si>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</si>
  <si>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</si>
  <si>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</si>
  <si>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</si>
  <si>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</si>
  <si>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</si>
  <si>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</si>
  <si>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</si>
  <si>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</si>
  <si>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</si>
  <si>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</si>
  <si>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</si>
  <si>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</si>
  <si>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</si>
  <si>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</si>
  <si>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</si>
  <si>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</si>
  <si>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</si>
  <si>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</si>
  <si>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</si>
  <si>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</si>
  <si>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</si>
  <si>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</si>
  <si>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</si>
  <si>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</si>
  <si>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</si>
  <si>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</si>
  <si>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</si>
  <si>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</si>
  <si>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</si>
  <si>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</si>
  <si>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</si>
  <si>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</si>
  <si>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</si>
  <si>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</si>
  <si>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</si>
  <si>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</si>
  <si>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</si>
  <si>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</si>
  <si>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</si>
  <si>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</si>
  <si>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</si>
  <si>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</si>
  <si>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</si>
  <si>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</si>
  <si>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</si>
  <si>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</si>
  <si>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</si>
  <si>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</si>
  <si>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</si>
  <si>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</si>
  <si>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</si>
  <si>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</si>
  <si>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</si>
  <si>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</si>
  <si>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</si>
  <si>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</si>
  <si>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</si>
  <si>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</si>
  <si>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</si>
  <si>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</si>
  <si>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</si>
  <si>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</si>
  <si>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</si>
  <si>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</si>
  <si>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</si>
  <si>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</si>
  <si>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</si>
  <si>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</si>
  <si>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</si>
  <si>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</si>
  <si>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</si>
  <si>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</si>
  <si>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</si>
  <si>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</si>
  <si>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</si>
  <si>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</si>
  <si>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</si>
  <si>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</si>
  <si>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</si>
  <si>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</si>
  <si>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</si>
  <si>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</si>
  <si>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</si>
  <si>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</si>
  <si>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</si>
  <si>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</si>
  <si>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</si>
  <si>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</si>
  <si>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</si>
  <si>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</si>
  <si>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</si>
  <si>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</si>
  <si>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</si>
  <si>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</si>
  <si>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</si>
  <si>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</si>
  <si>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</si>
  <si>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</si>
  <si>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</si>
  <si>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</si>
  <si>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</si>
  <si>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</si>
  <si>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</si>
  <si>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</si>
  <si>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</si>
  <si>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</si>
  <si>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</si>
  <si>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</si>
  <si>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</si>
  <si>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</si>
  <si>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</si>
  <si>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</si>
  <si>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</si>
  <si>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</si>
  <si>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</si>
  <si>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</si>
  <si>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</si>
  <si>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</si>
  <si>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</si>
  <si>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</si>
  <si>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</si>
  <si>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</si>
  <si>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</si>
  <si>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</si>
  <si>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</si>
  <si>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</si>
  <si>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</si>
  <si>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</si>
  <si>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</si>
  <si>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</si>
  <si>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</si>
  <si>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</si>
  <si>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</si>
  <si>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</si>
  <si>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</si>
  <si>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</si>
  <si>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</si>
  <si>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</si>
  <si>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</si>
  <si>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</si>
  <si>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</si>
  <si>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</si>
  <si>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</si>
  <si>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</si>
  <si>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</si>
  <si>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</si>
  <si>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</si>
  <si>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</si>
  <si>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</si>
  <si>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</si>
  <si>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</si>
  <si>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</si>
  <si>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</si>
  <si>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</si>
  <si>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</si>
  <si>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</si>
  <si>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</si>
  <si>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</si>
  <si>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</si>
  <si>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</si>
  <si>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</si>
  <si>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</si>
  <si>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</si>
  <si>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</si>
  <si>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</si>
  <si>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</si>
  <si>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</si>
  <si>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</si>
  <si>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</si>
  <si>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</si>
  <si>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</si>
  <si>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</si>
  <si>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</si>
  <si>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</si>
  <si>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</si>
  <si>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</si>
  <si>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</si>
  <si>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</si>
  <si>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</si>
  <si>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</si>
  <si>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</si>
  <si>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</si>
  <si>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</si>
  <si>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</si>
  <si>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</si>
  <si>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</si>
  <si>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</si>
  <si>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</si>
  <si>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</si>
  <si>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</si>
  <si>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</si>
  <si>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</si>
  <si>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</si>
  <si>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</si>
  <si>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</si>
  <si>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</si>
  <si>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</si>
  <si>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</si>
  <si>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</si>
  <si>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</si>
  <si>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</si>
  <si>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</si>
  <si>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</si>
  <si>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</si>
  <si>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</si>
  <si>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</si>
  <si>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</si>
  <si>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</si>
  <si>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</si>
  <si>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</si>
  <si>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</si>
  <si>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</si>
  <si>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</si>
  <si>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</si>
  <si>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</si>
  <si>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</si>
  <si>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</si>
  <si>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</si>
  <si>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</si>
  <si>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</si>
  <si>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</si>
  <si>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</si>
  <si>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</si>
  <si>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</si>
  <si>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</si>
  <si>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</si>
  <si>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</si>
  <si>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</si>
  <si>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</si>
  <si>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</si>
  <si>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</si>
  <si>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</si>
  <si>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</si>
  <si>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</si>
  <si>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</si>
  <si>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</si>
  <si>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</si>
  <si>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</si>
  <si>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</si>
  <si>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</si>
  <si>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</si>
  <si>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</si>
  <si>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</si>
  <si>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</si>
  <si>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</si>
  <si>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</si>
  <si>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</si>
  <si>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</si>
  <si>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</si>
  <si>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</si>
  <si>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</si>
  <si>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</si>
  <si>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</si>
  <si>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</si>
  <si>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</si>
  <si>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</si>
  <si>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</si>
  <si>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</si>
  <si>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</si>
  <si>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</si>
  <si>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</si>
  <si>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</si>
  <si>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</si>
  <si>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</si>
  <si>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</si>
  <si>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</si>
  <si>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</si>
  <si>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</si>
  <si>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</si>
  <si>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</si>
  <si>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</si>
  <si>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</si>
  <si>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</si>
  <si>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</si>
  <si>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</si>
  <si>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</si>
  <si>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</si>
  <si>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</si>
  <si>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</si>
  <si>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</si>
  <si>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</si>
  <si>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</si>
  <si>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</si>
  <si>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</si>
  <si>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</si>
  <si>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</si>
  <si>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</si>
  <si>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</si>
  <si>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</si>
  <si>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</si>
  <si>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</si>
  <si>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</si>
  <si>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</si>
  <si>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</si>
  <si>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</si>
  <si>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</si>
  <si>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</si>
  <si>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</si>
  <si>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</si>
  <si>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</si>
  <si>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</si>
  <si>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</si>
  <si>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</si>
  <si>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</si>
  <si>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</si>
  <si>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</si>
  <si>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</si>
  <si>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</si>
  <si>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</si>
  <si>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</si>
  <si>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</si>
  <si>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</si>
  <si>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</si>
  <si>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</si>
  <si>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</si>
  <si>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</si>
  <si>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</si>
  <si>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</si>
  <si>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</si>
  <si>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</si>
  <si>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</si>
  <si>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</si>
  <si>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</si>
  <si>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</si>
  <si>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</si>
  <si>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</si>
  <si>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</si>
  <si>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</si>
  <si>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</si>
  <si>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</si>
  <si>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</si>
  <si>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</si>
  <si>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</si>
  <si>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</si>
  <si>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</si>
  <si>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</si>
  <si>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</si>
  <si>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</si>
  <si>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</si>
  <si>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</si>
  <si>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</si>
  <si>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</si>
  <si>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</si>
  <si>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</si>
  <si>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</si>
  <si>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</si>
  <si>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</si>
  <si>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</si>
  <si>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</si>
  <si>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</si>
  <si>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</si>
  <si>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</si>
  <si>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</si>
  <si>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</si>
  <si>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</si>
  <si>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</si>
  <si>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</si>
  <si>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</si>
  <si>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</si>
  <si>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</si>
  <si>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</si>
  <si>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</si>
  <si>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</si>
  <si>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</si>
  <si>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</si>
  <si>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</si>
  <si>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</si>
  <si>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</si>
  <si>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</si>
  <si>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</si>
  <si>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</si>
  <si>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</si>
  <si>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</si>
  <si>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</si>
  <si>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</si>
  <si>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</si>
  <si>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</si>
  <si>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</si>
  <si>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</si>
  <si>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</si>
  <si>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</si>
  <si>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</si>
  <si>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</si>
  <si>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</si>
  <si>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</si>
  <si>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</si>
  <si>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</si>
  <si>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</si>
  <si>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</si>
  <si>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</si>
  <si>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</si>
  <si>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</si>
  <si>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</si>
  <si>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</si>
  <si>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</si>
  <si>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</si>
  <si>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</si>
  <si>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</si>
  <si>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</si>
  <si>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</si>
  <si>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</si>
  <si>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</si>
  <si>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</si>
  <si>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</si>
  <si>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</si>
  <si>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</si>
  <si>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</si>
  <si>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</si>
  <si>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</si>
  <si>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</si>
  <si>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</si>
  <si>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</si>
  <si>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</si>
  <si>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</si>
  <si>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</si>
  <si>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</si>
  <si>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</si>
  <si>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</si>
  <si>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</si>
  <si>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</si>
  <si>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</si>
  <si>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</si>
  <si>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</si>
  <si>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</si>
  <si>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</si>
  <si>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</si>
  <si>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</si>
  <si>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</si>
  <si>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</si>
  <si>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</si>
  <si>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</si>
  <si>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</si>
  <si>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</si>
  <si>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</si>
  <si>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</si>
  <si>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</si>
  <si>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</si>
  <si>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</si>
  <si>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</si>
  <si>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</si>
  <si>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</si>
  <si>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</si>
  <si>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</si>
  <si>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</si>
  <si>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</si>
  <si>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</si>
  <si>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</si>
  <si>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</si>
  <si>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</si>
  <si>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</si>
  <si>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</si>
  <si>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</si>
  <si>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</si>
  <si>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</si>
  <si>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</si>
  <si>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</si>
  <si>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</si>
  <si>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</si>
  <si>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</si>
  <si>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</si>
  <si>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</si>
  <si>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</si>
  <si>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</si>
  <si>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</si>
  <si>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</si>
  <si>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</si>
  <si>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</si>
  <si>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</si>
  <si>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</si>
  <si>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</si>
  <si>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</si>
  <si>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</si>
  <si>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</si>
  <si>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</si>
  <si>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</si>
  <si>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</si>
  <si>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</si>
  <si>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</si>
  <si>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</si>
  <si>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</si>
  <si>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</si>
  <si>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</si>
  <si>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</si>
  <si>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</si>
  <si>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</si>
  <si>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</si>
  <si>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</si>
  <si>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</si>
  <si>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</si>
  <si>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</si>
  <si>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</si>
  <si>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</si>
  <si>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</si>
  <si>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</si>
  <si>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</si>
  <si>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</si>
  <si>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</si>
  <si>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</si>
  <si>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</si>
  <si>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</si>
  <si>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</si>
  <si>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</si>
  <si>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</si>
  <si>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</si>
  <si>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</si>
  <si>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</si>
  <si>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</si>
  <si>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</si>
  <si>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</si>
  <si>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</si>
  <si>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</si>
  <si>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</si>
  <si>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</si>
  <si>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</si>
  <si>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</si>
  <si>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</si>
  <si>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</si>
  <si>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</si>
  <si>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</si>
  <si>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</si>
  <si>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</si>
  <si>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</si>
  <si>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</si>
  <si>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</si>
  <si>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</si>
  <si>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</si>
  <si>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</si>
  <si>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</si>
  <si>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</si>
  <si>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</si>
  <si>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</si>
  <si>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</si>
  <si>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</si>
  <si>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</si>
  <si>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</si>
  <si>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</si>
  <si>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</si>
  <si>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</si>
  <si>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</si>
  <si>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</si>
  <si>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</si>
  <si>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</si>
  <si>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</si>
  <si>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</si>
  <si>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</si>
  <si>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</si>
  <si>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</si>
  <si>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</si>
  <si>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</si>
  <si>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</si>
  <si>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</si>
  <si>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</si>
  <si>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</si>
  <si>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</si>
  <si>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</si>
  <si>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</si>
  <si>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</si>
  <si>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</si>
  <si>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</si>
  <si>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</si>
  <si>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</si>
  <si>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</si>
  <si>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</si>
  <si>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</si>
  <si>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</si>
  <si>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</si>
  <si>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</si>
  <si>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</si>
  <si>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</si>
  <si>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</si>
  <si>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</si>
  <si>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</si>
  <si>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</si>
  <si>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</si>
  <si>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</si>
  <si>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</si>
  <si>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</si>
  <si>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</si>
  <si>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</si>
  <si>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</si>
  <si>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</si>
  <si>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</si>
  <si>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</si>
  <si>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</si>
  <si>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</si>
  <si>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</si>
  <si>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</si>
  <si>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</si>
  <si>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</si>
  <si>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</si>
  <si>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</si>
  <si>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</si>
  <si>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</si>
  <si>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</si>
  <si>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</si>
  <si>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</si>
  <si>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</si>
  <si>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</si>
  <si>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</si>
  <si>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</si>
  <si>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</si>
  <si>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</si>
  <si>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</si>
  <si>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</si>
  <si>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</si>
  <si>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</si>
  <si>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</si>
  <si>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</si>
  <si>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</si>
  <si>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</si>
  <si>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</si>
  <si>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</si>
  <si>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</si>
  <si>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</si>
  <si>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</si>
  <si>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</si>
  <si>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</si>
  <si>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</si>
  <si>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</si>
  <si>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</si>
  <si>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</si>
  <si>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</si>
  <si>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</si>
  <si>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</si>
  <si>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</si>
  <si>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</si>
  <si>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</si>
  <si>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</si>
  <si>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</si>
  <si>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</si>
  <si>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</si>
  <si>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</si>
  <si>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</si>
  <si>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</si>
  <si>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</si>
  <si>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</si>
  <si>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</si>
  <si>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</si>
  <si>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</si>
  <si>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</si>
  <si>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</si>
  <si>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</si>
  <si>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</si>
  <si>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</si>
  <si>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</si>
  <si>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</si>
  <si>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</si>
  <si>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</si>
  <si>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</si>
  <si>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</si>
  <si>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</si>
  <si>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</si>
  <si>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</si>
  <si>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</si>
  <si>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</si>
  <si>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</si>
  <si>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</si>
  <si>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</si>
  <si>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</si>
  <si>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</si>
  <si>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</si>
  <si>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</si>
  <si>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</si>
  <si>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</si>
  <si>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</si>
  <si>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</si>
  <si>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</si>
  <si>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</si>
  <si>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</si>
  <si>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</si>
  <si>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</si>
  <si>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</si>
  <si>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</si>
  <si>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</si>
  <si>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</si>
  <si>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</si>
  <si>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</si>
  <si>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</si>
  <si>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</si>
  <si>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</si>
  <si>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</si>
  <si>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</si>
  <si>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</si>
  <si>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</si>
  <si>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</si>
  <si>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</si>
  <si>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</si>
  <si>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</si>
  <si>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</si>
  <si>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</si>
  <si>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</si>
  <si>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</si>
  <si>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</si>
  <si>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</si>
  <si>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</si>
  <si>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</si>
  <si>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</si>
  <si>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</si>
  <si>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</si>
  <si>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</si>
  <si>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</si>
  <si>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</si>
  <si>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</si>
  <si>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</si>
  <si>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</si>
  <si>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</si>
  <si>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</si>
  <si>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</si>
  <si>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</si>
  <si>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</si>
  <si>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</si>
  <si>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</si>
  <si>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</si>
  <si>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</si>
  <si>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</si>
  <si>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</si>
  <si>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</si>
  <si>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</si>
  <si>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</si>
  <si>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</si>
  <si>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</si>
  <si>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</si>
  <si>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</si>
  <si>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</si>
  <si>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</si>
  <si>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</si>
  <si>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</si>
  <si>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</si>
  <si>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</si>
  <si>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</si>
  <si>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</si>
  <si>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</si>
  <si>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</si>
  <si>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</si>
  <si>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</si>
  <si>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</si>
  <si>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</si>
  <si>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</si>
  <si>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</si>
  <si>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</si>
  <si>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</si>
  <si>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</si>
  <si>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</si>
  <si>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</si>
  <si>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</si>
  <si>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</si>
  <si>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</si>
  <si>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</si>
  <si>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</si>
  <si>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</si>
  <si>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</si>
  <si>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</si>
  <si>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</si>
  <si>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</si>
  <si>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</si>
  <si>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</si>
  <si>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</si>
  <si>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</si>
  <si>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</si>
  <si>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</si>
  <si>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</si>
  <si>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</si>
  <si>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</si>
  <si>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</si>
  <si>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</si>
  <si>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</si>
  <si>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</si>
  <si>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</si>
  <si>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</si>
  <si>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</si>
  <si>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</si>
  <si>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</si>
  <si>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</si>
  <si>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</si>
  <si>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</si>
  <si>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</si>
  <si>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</si>
  <si>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</si>
  <si>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</si>
  <si>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</si>
  <si>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</si>
  <si>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</si>
  <si>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</si>
  <si>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</si>
  <si>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</si>
  <si>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</si>
  <si>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</si>
  <si>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</si>
  <si>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</si>
  <si>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</si>
  <si>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</si>
  <si>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</si>
  <si>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</si>
  <si>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</si>
  <si>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</si>
  <si>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</si>
  <si>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</si>
  <si>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</si>
  <si>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</si>
  <si>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</si>
  <si>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</si>
  <si>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</si>
  <si>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</si>
  <si>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</si>
  <si>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</si>
  <si>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</si>
  <si>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</si>
  <si>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</si>
  <si>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</si>
  <si>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</si>
  <si>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</si>
  <si>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</si>
  <si>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</si>
  <si>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</si>
  <si>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</si>
  <si>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</si>
  <si>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</si>
  <si>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</si>
  <si>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</si>
  <si>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</si>
  <si>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</si>
  <si>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</si>
  <si>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</si>
  <si>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</si>
  <si>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</si>
  <si>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</si>
  <si>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</si>
  <si>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</si>
  <si>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</si>
  <si>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</si>
  <si>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</si>
  <si>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</si>
  <si>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</si>
  <si>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</si>
  <si>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</si>
  <si>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</si>
  <si>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</si>
  <si>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</si>
  <si>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</si>
  <si>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</si>
  <si>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</si>
  <si>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</si>
  <si>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</si>
  <si>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</si>
  <si>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</si>
  <si>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</si>
  <si>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</si>
  <si>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</si>
  <si>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</si>
  <si>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</si>
  <si>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</si>
  <si>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</si>
  <si>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</si>
  <si>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</si>
  <si>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</si>
  <si>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</si>
  <si>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</si>
  <si>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</si>
  <si>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</si>
  <si>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</si>
  <si>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</si>
  <si>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</si>
  <si>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</si>
  <si>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</si>
  <si>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</si>
  <si>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</si>
  <si>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</si>
  <si>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</si>
  <si>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</si>
  <si>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</si>
  <si>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</si>
  <si>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</si>
  <si>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</si>
  <si>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</si>
  <si>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</si>
  <si>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</si>
  <si>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</si>
  <si>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</si>
  <si>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</si>
  <si>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</si>
  <si>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</si>
  <si>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</si>
  <si>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</si>
  <si>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</si>
  <si>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</si>
  <si>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</si>
  <si>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</si>
  <si>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</si>
  <si>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</si>
  <si>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</si>
  <si>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</si>
  <si>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</si>
  <si>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</si>
  <si>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</si>
  <si>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</si>
  <si>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</si>
  <si>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</si>
  <si>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</si>
  <si>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</si>
  <si>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</si>
  <si>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</si>
  <si>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</si>
  <si>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</si>
  <si>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</si>
  <si>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</si>
  <si>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</si>
  <si>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</si>
  <si>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</si>
  <si>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</si>
  <si>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</si>
  <si>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</si>
  <si>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</si>
  <si>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</si>
  <si>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</si>
  <si>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</si>
  <si>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</si>
  <si>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</si>
  <si>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</si>
  <si>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</si>
  <si>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</si>
  <si>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</si>
  <si>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</si>
  <si>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</si>
  <si>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</si>
  <si>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</si>
  <si>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</si>
  <si>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</si>
  <si>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</si>
  <si>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</si>
  <si>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</si>
  <si>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</si>
  <si>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</si>
  <si>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</si>
  <si>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</si>
  <si>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</si>
  <si>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</si>
  <si>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</si>
  <si>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</si>
  <si>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</si>
  <si>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</si>
  <si>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</si>
  <si>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</si>
  <si>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</si>
  <si>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</si>
  <si>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</si>
  <si>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</si>
  <si>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</si>
  <si>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</si>
  <si>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</si>
  <si>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</si>
  <si>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</si>
  <si>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</si>
  <si>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</si>
  <si>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</si>
  <si>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</si>
  <si>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</si>
  <si>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</si>
  <si>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</si>
  <si>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</si>
  <si>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</si>
  <si>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</si>
  <si>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</si>
  <si>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</si>
  <si>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</si>
  <si>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</si>
  <si>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</si>
  <si>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</si>
  <si>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</si>
  <si>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</si>
  <si>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</si>
  <si>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</si>
  <si>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</si>
  <si>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</si>
  <si>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</si>
  <si>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</si>
  <si>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</si>
  <si>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</si>
  <si>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</si>
  <si>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</si>
  <si>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</si>
  <si>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</si>
  <si>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</si>
  <si>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</si>
  <si>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</si>
  <si>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</si>
  <si>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</si>
  <si>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</si>
  <si>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</si>
  <si>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</si>
  <si>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</si>
  <si>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</si>
  <si>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</si>
  <si>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</si>
  <si>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</si>
  <si>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</si>
  <si>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</si>
  <si>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</si>
  <si>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</si>
  <si>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</si>
  <si>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</si>
  <si>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</si>
  <si>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</si>
  <si>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</si>
  <si>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</si>
  <si>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</si>
  <si>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</si>
  <si>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</si>
  <si>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</si>
  <si>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</si>
  <si>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</si>
  <si>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</si>
  <si>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</si>
  <si>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</si>
  <si>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</si>
  <si>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</si>
  <si>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</si>
  <si>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</si>
  <si>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</si>
  <si>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</si>
  <si>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</si>
  <si>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</si>
  <si>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</si>
  <si>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</si>
  <si>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</si>
  <si>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</si>
  <si>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</si>
  <si>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</si>
  <si>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</si>
  <si>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</si>
  <si>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</si>
  <si>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</si>
  <si>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</si>
  <si>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</si>
  <si>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</si>
  <si>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</si>
  <si>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</si>
  <si>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</si>
  <si>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</si>
  <si>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</si>
  <si>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</si>
  <si>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</si>
  <si>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</si>
  <si>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</si>
  <si>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</si>
  <si>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</si>
  <si>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</si>
  <si>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</si>
  <si>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</si>
  <si>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</si>
  <si>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</si>
  <si>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</si>
  <si>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</si>
  <si>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</si>
  <si>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</si>
  <si>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</si>
  <si>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</si>
  <si>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</si>
  <si>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</si>
  <si>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</si>
  <si>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</si>
  <si>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</si>
  <si>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</si>
  <si>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</si>
  <si>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</si>
  <si>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</si>
  <si>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</si>
  <si>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</si>
  <si>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</si>
  <si>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</si>
  <si>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</si>
  <si>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</si>
  <si>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</si>
  <si>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</si>
  <si>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</si>
  <si>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</si>
  <si>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</si>
  <si>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</si>
  <si>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</si>
  <si>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</si>
  <si>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</si>
  <si>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</si>
  <si>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</si>
  <si>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</si>
  <si>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</si>
  <si>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</si>
  <si>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</si>
  <si>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</si>
  <si>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</si>
  <si>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</si>
  <si>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</si>
  <si>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</si>
  <si>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</si>
  <si>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</si>
  <si>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</si>
  <si>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</si>
  <si>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</si>
  <si>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</si>
  <si>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</si>
  <si>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</si>
  <si>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</si>
  <si>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</si>
  <si>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</si>
  <si>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</si>
  <si>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</si>
  <si>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</si>
  <si>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</si>
  <si>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</si>
  <si>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</si>
  <si>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</si>
  <si>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</si>
  <si>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</si>
  <si>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</si>
  <si>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</si>
  <si>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</si>
  <si>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</si>
  <si>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</si>
  <si>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</si>
  <si>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</si>
  <si>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</si>
  <si>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</si>
  <si>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</si>
  <si>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</si>
  <si>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</si>
  <si>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</si>
  <si>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</si>
  <si>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</si>
  <si>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</si>
  <si>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</si>
  <si>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</si>
  <si>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</si>
  <si>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</si>
  <si>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</si>
  <si>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</si>
  <si>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</si>
  <si>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</si>
  <si>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</si>
  <si>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</si>
  <si>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</si>
  <si>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</si>
  <si>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</si>
  <si>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</si>
  <si>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</si>
  <si>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</si>
  <si>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</si>
  <si>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</si>
  <si>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</si>
  <si>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</si>
  <si>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</si>
  <si>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</si>
  <si>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</si>
  <si>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</si>
  <si>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</si>
  <si>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</si>
  <si>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</si>
  <si>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</si>
  <si>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</si>
  <si>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</si>
  <si>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</si>
  <si>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</si>
  <si>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</si>
  <si>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</si>
  <si>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</si>
  <si>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</si>
  <si>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</si>
  <si>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</si>
  <si>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</si>
  <si>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</si>
  <si>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</si>
  <si>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</si>
  <si>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</si>
  <si>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</si>
  <si>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</si>
  <si>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</si>
  <si>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</si>
  <si>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</si>
  <si>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</si>
  <si>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</si>
  <si>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</si>
  <si>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</si>
  <si>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</si>
  <si>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</si>
  <si>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</si>
  <si>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</si>
  <si>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</si>
  <si>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</si>
  <si>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</si>
  <si>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</si>
  <si>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</si>
  <si>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</si>
  <si>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</si>
  <si>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</si>
  <si>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</si>
  <si>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</si>
  <si>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</si>
  <si>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</si>
  <si>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</si>
  <si>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</si>
  <si>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</si>
  <si>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</si>
  <si>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</si>
  <si>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</si>
  <si>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</si>
  <si>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</si>
  <si>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</si>
  <si>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</si>
  <si>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</si>
  <si>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</si>
  <si>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</si>
  <si>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</si>
  <si>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</si>
  <si>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</si>
  <si>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</si>
  <si>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</si>
  <si>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</si>
  <si>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</si>
  <si>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</si>
  <si>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</si>
  <si>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</si>
  <si>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</si>
  <si>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</si>
  <si>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</si>
  <si>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</si>
  <si>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</si>
  <si>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</si>
  <si>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</si>
  <si>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</si>
  <si>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</si>
  <si>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</si>
  <si>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</si>
  <si>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</si>
  <si>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</si>
  <si>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</si>
  <si>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</si>
  <si>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</si>
  <si>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</si>
  <si>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</si>
  <si>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</si>
  <si>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</si>
  <si>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</si>
  <si>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</si>
  <si>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</si>
  <si>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</si>
  <si>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</si>
  <si>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</si>
  <si>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</si>
  <si>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</si>
  <si>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</si>
  <si>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</si>
  <si>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</si>
  <si>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</si>
  <si>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</si>
  <si>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</si>
  <si>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</si>
  <si>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</si>
  <si>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</si>
  <si>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</si>
  <si>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</si>
  <si>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</si>
  <si>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</si>
  <si>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</si>
  <si>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</si>
  <si>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</si>
  <si>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</si>
  <si>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</si>
  <si>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</si>
  <si>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</si>
  <si>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</si>
  <si>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</si>
  <si>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</si>
  <si>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</si>
  <si>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</si>
  <si>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</si>
  <si>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</si>
  <si>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</si>
  <si>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</si>
  <si>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</si>
  <si>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</si>
  <si>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</si>
  <si>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</si>
  <si>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</si>
  <si>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</si>
  <si>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</si>
  <si>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</si>
  <si>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</si>
  <si>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</si>
  <si>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</si>
  <si>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</si>
  <si>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</si>
  <si>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</si>
  <si>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</si>
  <si>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</si>
  <si>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</si>
  <si>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</si>
  <si>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</si>
  <si>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</si>
  <si>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</si>
  <si>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</si>
  <si>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</si>
  <si>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</si>
  <si>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</si>
  <si>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</si>
  <si>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</si>
  <si>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</si>
  <si>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</si>
  <si>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</si>
  <si>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</si>
  <si>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</si>
  <si>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</si>
  <si>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</si>
  <si>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</si>
  <si>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</si>
  <si>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</si>
  <si>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</si>
  <si>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</si>
  <si>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</si>
  <si>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</si>
  <si>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</si>
  <si>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</si>
  <si>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</si>
  <si>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</si>
  <si>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</si>
  <si>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</si>
  <si>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</si>
  <si>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</si>
  <si>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</si>
  <si>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</si>
  <si>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</si>
  <si>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</si>
  <si>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</si>
  <si>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</si>
  <si>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</si>
  <si>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</si>
  <si>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</si>
  <si>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</si>
  <si>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</si>
  <si>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</si>
  <si>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</si>
  <si>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</si>
  <si>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</si>
  <si>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</si>
  <si>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</si>
  <si>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</si>
  <si>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</si>
  <si>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</si>
  <si>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</si>
  <si>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</si>
  <si>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</si>
  <si>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</si>
  <si>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</si>
  <si>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</si>
  <si>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</si>
  <si>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</si>
  <si>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</si>
  <si>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</si>
  <si>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</si>
  <si>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</si>
  <si>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</si>
  <si>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</si>
  <si>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</si>
  <si>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</si>
  <si>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</si>
  <si>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</si>
  <si>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</si>
  <si>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</si>
  <si>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</si>
  <si>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</si>
  <si>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</si>
  <si>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</si>
  <si>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</si>
  <si>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</si>
  <si>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</si>
  <si>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</si>
  <si>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</si>
  <si>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</si>
  <si>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</si>
  <si>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</si>
  <si>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</si>
  <si>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</si>
  <si>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</si>
  <si>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</si>
  <si>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</si>
  <si>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</si>
  <si>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</si>
  <si>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</si>
  <si>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</si>
  <si>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</si>
  <si>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</si>
  <si>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</si>
  <si>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</si>
  <si>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</si>
  <si>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</si>
  <si>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</si>
  <si>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</si>
  <si>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</si>
  <si>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</si>
  <si>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</si>
  <si>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</si>
  <si>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</si>
  <si>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</si>
  <si>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</si>
  <si>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</si>
  <si>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</si>
  <si>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</si>
  <si>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</si>
  <si>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</si>
  <si>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</si>
  <si>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</si>
  <si>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</si>
  <si>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</si>
  <si>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</si>
  <si>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</si>
  <si>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</si>
  <si>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</si>
  <si>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</si>
  <si>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</si>
  <si>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</si>
  <si>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</si>
  <si>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</si>
  <si>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</si>
  <si>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</si>
  <si>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</si>
  <si>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</si>
  <si>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</si>
  <si>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</si>
  <si>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</si>
  <si>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</si>
  <si>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</si>
  <si>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</si>
  <si>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</si>
  <si>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</si>
  <si>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</si>
  <si>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</si>
  <si>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</si>
  <si>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</si>
  <si>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</si>
  <si>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</si>
  <si>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</si>
  <si>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</si>
  <si>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</si>
  <si>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</si>
  <si>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</si>
  <si>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</si>
  <si>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</si>
  <si>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</si>
  <si>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</si>
  <si>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</si>
  <si>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</si>
  <si>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</si>
  <si>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</si>
  <si>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</si>
  <si>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</si>
  <si>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</si>
  <si>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</si>
  <si>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</si>
  <si>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</si>
  <si>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</si>
  <si>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</si>
  <si>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</si>
  <si>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</si>
  <si>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</si>
  <si>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</si>
  <si>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</si>
  <si>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</si>
  <si>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</si>
  <si>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</si>
  <si>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</si>
  <si>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</si>
  <si>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</si>
  <si>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</si>
  <si>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</si>
  <si>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</si>
  <si>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</si>
  <si>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</si>
  <si>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</si>
  <si>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</si>
  <si>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</si>
  <si>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</si>
  <si>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</si>
  <si>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</si>
  <si>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</si>
  <si>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</si>
  <si>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</si>
  <si>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</si>
  <si>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</si>
  <si>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</si>
  <si>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</si>
  <si>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</si>
  <si>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</si>
  <si>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</si>
  <si>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</si>
  <si>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</si>
  <si>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</si>
  <si>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</si>
  <si>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</si>
  <si>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</si>
  <si>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</si>
  <si>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</si>
  <si>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</si>
  <si>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</si>
  <si>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</si>
  <si>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</si>
  <si>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</si>
  <si>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</si>
  <si>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</si>
  <si>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</si>
  <si>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</si>
  <si>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</si>
  <si>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</si>
  <si>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</si>
  <si>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</si>
  <si>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</si>
  <si>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</si>
  <si>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</si>
  <si>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</si>
  <si>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</si>
  <si>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</si>
  <si>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</si>
  <si>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</si>
  <si>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</si>
  <si>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</si>
  <si>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</si>
  <si>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</si>
  <si>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</si>
  <si>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</si>
  <si>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</si>
  <si>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</si>
  <si>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</si>
  <si>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</si>
  <si>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</si>
  <si>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</si>
  <si>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</si>
  <si>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</si>
  <si>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</si>
  <si>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</si>
  <si>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</si>
  <si>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</si>
  <si>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</si>
  <si>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</si>
  <si>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</si>
  <si>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</si>
  <si>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</si>
  <si>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</si>
  <si>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</si>
  <si>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</si>
  <si>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</si>
  <si>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</si>
  <si>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</si>
  <si>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</si>
  <si>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</si>
  <si>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</si>
  <si>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</si>
  <si>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</si>
  <si>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</si>
  <si>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</si>
  <si>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</si>
  <si>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</si>
  <si>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</si>
  <si>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</si>
  <si>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</si>
  <si>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</si>
  <si>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</si>
  <si>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</si>
  <si>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</si>
  <si>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</si>
  <si>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</si>
  <si>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</si>
  <si>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</si>
  <si>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</si>
  <si>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</si>
  <si>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</si>
  <si>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</si>
  <si>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</si>
  <si>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</si>
  <si>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</si>
  <si>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</si>
  <si>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</si>
  <si>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</si>
  <si>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</si>
  <si>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</si>
  <si>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</si>
  <si>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</si>
  <si>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</si>
  <si>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</si>
  <si>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</si>
  <si>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</si>
  <si>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</si>
  <si>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</si>
  <si>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</si>
  <si>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</si>
  <si>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</si>
  <si>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</si>
  <si>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</si>
  <si>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</si>
  <si>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</si>
  <si>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</si>
  <si>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</si>
  <si>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</si>
  <si>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</si>
  <si>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</si>
  <si>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</si>
  <si>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</si>
  <si>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</si>
  <si>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</si>
  <si>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</si>
  <si>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</si>
  <si>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</si>
  <si>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</si>
  <si>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</si>
  <si>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</si>
  <si>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</si>
  <si>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</si>
  <si>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</si>
  <si>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</si>
  <si>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</si>
  <si>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</si>
  <si>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</si>
  <si>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</si>
  <si>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</si>
  <si>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</si>
  <si>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</si>
  <si>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</si>
  <si>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</si>
  <si>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</si>
  <si>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</si>
  <si>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</si>
  <si>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</si>
  <si>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</si>
  <si>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</si>
  <si>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</si>
  <si>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</si>
  <si>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</si>
  <si>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</si>
  <si>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</si>
  <si>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</si>
  <si>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</si>
  <si>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</si>
  <si>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</si>
  <si>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</si>
  <si>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</si>
  <si>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</si>
  <si>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</si>
  <si>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</si>
  <si>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</si>
  <si>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</si>
  <si>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</si>
  <si>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</si>
  <si>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</si>
  <si>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</si>
  <si>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</si>
  <si>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</si>
  <si>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</si>
  <si>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</si>
  <si>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</si>
  <si>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</si>
  <si>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</si>
  <si>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</si>
  <si>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</si>
  <si>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</si>
  <si>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</si>
  <si>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</si>
  <si>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</si>
  <si>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</si>
  <si>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</si>
  <si>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</si>
  <si>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</si>
  <si>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</si>
  <si>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</si>
  <si>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</si>
  <si>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</si>
  <si>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</si>
  <si>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</si>
  <si>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</si>
  <si>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</si>
  <si>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</si>
  <si>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</si>
  <si>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</si>
  <si>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</si>
  <si>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</si>
  <si>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</si>
  <si>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</si>
  <si>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</si>
  <si>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</si>
  <si>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</si>
  <si>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</si>
  <si>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</si>
  <si>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</si>
  <si>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</si>
  <si>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</si>
  <si>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</si>
  <si>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</si>
  <si>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</si>
  <si>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</si>
  <si>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</si>
  <si>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</si>
  <si>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</si>
  <si>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</si>
  <si>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</si>
  <si>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</si>
  <si>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</si>
  <si>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</si>
  <si>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</si>
  <si>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</si>
  <si>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</si>
  <si>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</si>
  <si>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</si>
  <si>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</si>
  <si>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</si>
  <si>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</si>
  <si>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</si>
  <si>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</si>
  <si>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</si>
  <si>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</si>
  <si>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</si>
  <si>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</si>
  <si>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</si>
  <si>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</si>
  <si>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</si>
  <si>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</si>
  <si>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</si>
  <si>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</si>
  <si>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</si>
  <si>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</si>
  <si>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</si>
  <si>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</si>
  <si>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</si>
  <si>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</si>
  <si>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</si>
  <si>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</si>
  <si>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</si>
  <si>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</si>
  <si>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</si>
  <si>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</si>
  <si>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</si>
  <si>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</si>
  <si>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</si>
  <si>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</si>
  <si>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</si>
  <si>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</si>
  <si>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</si>
  <si>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</si>
  <si>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</si>
  <si>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</si>
  <si>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</si>
  <si>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</si>
  <si>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</si>
  <si>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</si>
  <si>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</si>
  <si>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</si>
  <si>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</si>
  <si>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</si>
  <si>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</si>
  <si>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</si>
  <si>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</si>
  <si>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</si>
  <si>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</si>
  <si>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</si>
  <si>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</si>
  <si>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</si>
  <si>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</si>
  <si>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</si>
  <si>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</si>
  <si>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</si>
  <si>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</si>
  <si>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</si>
  <si>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</si>
  <si>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</si>
  <si>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</si>
  <si>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</si>
  <si>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</si>
  <si>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</si>
  <si>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</si>
  <si>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</si>
  <si>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</si>
  <si>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</si>
  <si>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</si>
  <si>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</si>
  <si>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</si>
  <si>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</si>
  <si>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</si>
  <si>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</si>
  <si>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</si>
  <si>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</si>
  <si>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</si>
  <si>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</si>
  <si>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</si>
  <si>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</si>
  <si>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</si>
  <si>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</si>
  <si>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</si>
  <si>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</si>
  <si>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</si>
  <si>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</si>
  <si>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</si>
  <si>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</si>
  <si>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</si>
  <si>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</si>
  <si>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</si>
  <si>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</si>
  <si>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</si>
  <si>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</si>
  <si>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</si>
  <si>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</si>
  <si>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</si>
  <si>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</si>
  <si>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</si>
  <si>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</si>
  <si>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</si>
  <si>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</si>
  <si>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</si>
  <si>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</si>
  <si>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</si>
  <si>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</si>
  <si>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</si>
  <si>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</si>
  <si>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</si>
  <si>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</si>
  <si>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</si>
  <si>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</si>
  <si>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</si>
  <si>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</si>
  <si>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</si>
  <si>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</si>
  <si>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</si>
  <si>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</si>
  <si>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</si>
  <si>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</si>
  <si>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</si>
  <si>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</si>
  <si>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</si>
  <si>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</si>
  <si>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</si>
  <si>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</si>
  <si>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</si>
  <si>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</si>
  <si>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</si>
  <si>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</si>
  <si>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</si>
  <si>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</si>
  <si>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</si>
  <si>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</si>
  <si>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</si>
  <si>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</si>
  <si>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</si>
  <si>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</si>
  <si>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</si>
  <si>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</si>
  <si>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</si>
  <si>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</si>
  <si>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</si>
  <si>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</si>
  <si>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</si>
  <si>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</si>
  <si>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</si>
  <si>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</si>
  <si>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</si>
  <si>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</si>
  <si>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</si>
  <si>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</si>
  <si>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</si>
  <si>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</si>
  <si>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</si>
  <si>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</si>
  <si>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</si>
  <si>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</si>
  <si>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</si>
  <si>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</si>
  <si>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</si>
  <si>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</si>
  <si>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</si>
  <si>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</si>
  <si>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</si>
  <si>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</si>
  <si>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</si>
  <si>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</si>
  <si>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</si>
  <si>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</si>
  <si>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</si>
  <si>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</si>
  <si>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</si>
  <si>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</si>
  <si>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</si>
  <si>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</si>
  <si>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</si>
  <si>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</si>
  <si>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</si>
  <si>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</si>
  <si>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</si>
  <si>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</si>
  <si>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</si>
  <si>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</si>
  <si>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</si>
  <si>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</si>
  <si>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</si>
  <si>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</si>
  <si>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</si>
  <si>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</si>
  <si>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</si>
  <si>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</si>
  <si>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</si>
  <si>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</si>
  <si>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</si>
  <si>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</si>
  <si>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</si>
  <si>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</si>
  <si>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</si>
  <si>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</si>
  <si>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</si>
  <si>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</si>
  <si>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</si>
  <si>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</si>
  <si>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</si>
  <si>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</si>
  <si>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</si>
  <si>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</si>
  <si>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</si>
  <si>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</si>
  <si>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</si>
  <si>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</si>
  <si>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</si>
  <si>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</si>
  <si>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</si>
  <si>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</si>
  <si>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</si>
  <si>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</si>
  <si>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</si>
  <si>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</si>
  <si>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</si>
  <si>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</si>
  <si>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</si>
  <si>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</si>
  <si>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</si>
  <si>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</si>
  <si>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</si>
  <si>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</si>
  <si>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</si>
  <si>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</si>
  <si>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</si>
  <si>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</si>
  <si>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</si>
  <si>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</si>
  <si>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</si>
  <si>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</si>
  <si>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</si>
  <si>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</si>
  <si>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</si>
  <si>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</si>
  <si>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</si>
  <si>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</si>
  <si>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</si>
  <si>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</si>
  <si>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</si>
  <si>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</si>
  <si>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</si>
  <si>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</si>
  <si>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</si>
  <si>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</si>
  <si>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</si>
  <si>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</si>
  <si>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</si>
  <si>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</si>
  <si>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</si>
  <si>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</si>
  <si>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</si>
  <si>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</si>
  <si>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</si>
  <si>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</si>
  <si>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</si>
  <si>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</si>
  <si>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</si>
  <si>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</si>
  <si>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</si>
  <si>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</si>
  <si>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</si>
  <si>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</si>
  <si>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</si>
  <si>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</si>
  <si>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</si>
  <si>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</si>
  <si>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</si>
  <si>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</si>
  <si>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</si>
  <si>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</si>
  <si>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</si>
  <si>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</si>
  <si>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</si>
  <si>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</si>
  <si>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</si>
  <si>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</si>
  <si>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</si>
  <si>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</si>
  <si>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</si>
  <si>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</si>
  <si>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</si>
  <si>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</si>
  <si>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</si>
  <si>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</si>
  <si>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</si>
  <si>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</si>
  <si>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</si>
  <si>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</si>
  <si>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</si>
  <si>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</si>
  <si>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</si>
  <si>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</si>
  <si>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</si>
  <si>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</si>
  <si>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</si>
  <si>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</si>
  <si>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</si>
  <si>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</si>
  <si>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</si>
  <si>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</si>
  <si>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</si>
  <si>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</si>
  <si>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</si>
  <si>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</si>
  <si>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</si>
  <si>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</si>
  <si>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</si>
  <si>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</si>
  <si>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</si>
  <si>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</si>
  <si>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</si>
  <si>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</si>
  <si>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</si>
  <si>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</si>
  <si>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</si>
  <si>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</si>
  <si>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</si>
  <si>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</si>
  <si>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</si>
  <si>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</si>
  <si>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</si>
  <si>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</si>
  <si>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</si>
  <si>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</si>
  <si>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</si>
  <si>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</si>
  <si>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</si>
  <si>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</si>
  <si>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</si>
  <si>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</si>
  <si>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</si>
  <si>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</si>
  <si>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</si>
  <si>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</si>
  <si>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</si>
  <si>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</si>
  <si>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</si>
  <si>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</si>
  <si>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</si>
  <si>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</si>
  <si>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</si>
  <si>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</si>
  <si>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</si>
  <si>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</si>
  <si>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</si>
  <si>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</si>
  <si>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</si>
  <si>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</si>
  <si>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</si>
  <si>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</si>
  <si>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</si>
  <si>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</si>
  <si>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</si>
  <si>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</si>
  <si>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</si>
  <si>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</si>
  <si>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</si>
  <si>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</si>
  <si>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</si>
  <si>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</si>
  <si>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</si>
  <si>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</si>
  <si>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</si>
  <si>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</si>
  <si>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</si>
  <si>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</si>
  <si>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</si>
  <si>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</si>
  <si>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</si>
  <si>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</si>
  <si>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</si>
  <si>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</si>
  <si>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</si>
  <si>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</si>
  <si>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</si>
  <si>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</si>
  <si>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</si>
  <si>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</si>
  <si>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</si>
  <si>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</si>
  <si>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</si>
  <si>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</si>
  <si>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</si>
  <si>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</si>
  <si>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</si>
  <si>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</si>
  <si>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</si>
  <si>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</si>
  <si>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</si>
  <si>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</si>
  <si>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</si>
  <si>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</si>
  <si>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</si>
  <si>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</si>
  <si>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</si>
  <si>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</si>
  <si>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</si>
  <si>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</si>
  <si>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</si>
  <si>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</si>
  <si>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</si>
  <si>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</si>
  <si>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</si>
  <si>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</si>
  <si>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</si>
  <si>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</si>
  <si>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</si>
  <si>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</si>
  <si>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</si>
  <si>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</si>
  <si>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</si>
  <si>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</si>
  <si>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</si>
  <si>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</si>
  <si>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</si>
  <si>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</si>
  <si>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</si>
  <si>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</si>
  <si>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</si>
  <si>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</si>
  <si>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</si>
  <si>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</si>
  <si>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</si>
  <si>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</si>
  <si>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</si>
  <si>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</si>
  <si>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</si>
  <si>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</si>
  <si>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</si>
  <si>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</si>
  <si>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</si>
  <si>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</si>
  <si>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</si>
  <si>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</si>
  <si>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</si>
  <si>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</si>
  <si>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</si>
  <si>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</si>
  <si>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</si>
  <si>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</si>
  <si>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</si>
  <si>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</si>
  <si>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</si>
  <si>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</si>
  <si>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</si>
  <si>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</si>
  <si>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</si>
  <si>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</si>
  <si>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</si>
  <si>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</si>
  <si>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</si>
  <si>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</si>
  <si>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</si>
  <si>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</si>
  <si>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</si>
  <si>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</si>
  <si>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</si>
  <si>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</si>
  <si>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</si>
  <si>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</si>
  <si>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</si>
  <si>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</si>
  <si>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</si>
  <si>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</si>
  <si>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</si>
  <si>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</si>
  <si>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</si>
  <si>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</si>
  <si>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</si>
  <si>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</si>
  <si>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</si>
  <si>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</si>
  <si>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</si>
  <si>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</si>
  <si>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</si>
  <si>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</si>
  <si>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</si>
  <si>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</si>
  <si>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</si>
  <si>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</si>
  <si>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</si>
  <si>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</si>
  <si>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</si>
  <si>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</si>
  <si>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</si>
  <si>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</si>
  <si>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</si>
  <si>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</si>
  <si>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</si>
  <si>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</si>
  <si>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</si>
  <si>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</si>
  <si>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</si>
  <si>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</si>
  <si>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</si>
  <si>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</si>
  <si>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</si>
  <si>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</si>
  <si>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</si>
  <si>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</si>
  <si>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</si>
  <si>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</si>
  <si>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</si>
  <si>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</si>
  <si>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</si>
  <si>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</si>
  <si>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</si>
  <si>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</si>
  <si>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</si>
  <si>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</si>
  <si>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</si>
  <si>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</si>
  <si>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</si>
  <si>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</si>
  <si>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</si>
  <si>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</si>
  <si>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</si>
  <si>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</si>
  <si>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</si>
  <si>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</si>
  <si>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</si>
  <si>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</si>
  <si>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</si>
  <si>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</si>
  <si>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</si>
  <si>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</si>
  <si>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</si>
  <si>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</si>
  <si>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</si>
  <si>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</si>
  <si>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</si>
  <si>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</si>
  <si>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</si>
  <si>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</si>
  <si>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</si>
  <si>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</si>
  <si>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</si>
  <si>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</si>
  <si>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</si>
  <si>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</si>
  <si>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</si>
  <si>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</si>
  <si>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</si>
  <si>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</si>
  <si>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</si>
  <si>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</si>
  <si>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</si>
  <si>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</si>
  <si>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</si>
  <si>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</si>
  <si>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</si>
  <si>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</si>
  <si>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</si>
  <si>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</si>
  <si>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</si>
  <si>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</si>
  <si>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</si>
  <si>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</si>
  <si>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</si>
  <si>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</si>
  <si>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</si>
  <si>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</si>
  <si>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</si>
  <si>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</si>
  <si>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</si>
  <si>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</si>
  <si>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</si>
  <si>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</si>
  <si>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</si>
  <si>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</si>
  <si>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</si>
  <si>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</si>
  <si>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</si>
  <si>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</si>
  <si>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</si>
  <si>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</si>
  <si>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</si>
  <si>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</si>
  <si>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</si>
  <si>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</si>
  <si>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</si>
  <si>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</si>
  <si>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</si>
  <si>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</si>
  <si>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</si>
  <si>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</si>
  <si>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</si>
  <si>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</si>
  <si>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</si>
  <si>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</si>
  <si>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</si>
  <si>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</si>
  <si>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</si>
  <si>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</si>
  <si>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</si>
  <si>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</si>
  <si>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</si>
  <si>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</si>
  <si>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</si>
  <si>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</si>
  <si>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</si>
  <si>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</si>
  <si>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</si>
  <si>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</si>
  <si>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</si>
  <si>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</si>
  <si>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</si>
  <si>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</si>
  <si>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</si>
  <si>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</si>
  <si>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</si>
  <si>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</si>
  <si>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</si>
  <si>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</si>
  <si>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</si>
  <si>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</si>
  <si>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</si>
  <si>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</si>
  <si>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</si>
  <si>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</si>
  <si>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</si>
  <si>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</si>
  <si>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</si>
  <si>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</si>
  <si>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</si>
  <si>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</si>
  <si>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</si>
  <si>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</si>
  <si>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</si>
  <si>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</si>
  <si>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</si>
  <si>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</si>
  <si>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</si>
  <si>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</si>
  <si>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</si>
  <si>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</si>
  <si>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</si>
  <si>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</si>
  <si>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</si>
  <si>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</si>
  <si>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</si>
  <si>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</si>
  <si>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</si>
  <si>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</si>
  <si>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</si>
  <si>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</si>
  <si>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</si>
  <si>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</si>
  <si>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</si>
  <si>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</si>
  <si>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</si>
  <si>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</si>
  <si>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</si>
  <si>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</si>
  <si>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</si>
  <si>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</si>
  <si>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</si>
  <si>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</si>
  <si>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</si>
  <si>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</si>
  <si>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</si>
  <si>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</si>
  <si>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</si>
  <si>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</si>
  <si>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</si>
  <si>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</si>
  <si>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</si>
  <si>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</si>
  <si>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</si>
  <si>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</si>
  <si>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</si>
  <si>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</si>
  <si>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</si>
  <si>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</si>
  <si>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</si>
  <si>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</si>
  <si>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</si>
  <si>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</si>
  <si>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</si>
  <si>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</si>
  <si>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</si>
  <si>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</si>
  <si>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</si>
  <si>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</si>
  <si>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</si>
  <si>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</si>
  <si>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</si>
  <si>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</si>
  <si>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</si>
  <si>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</si>
  <si>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</si>
  <si>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</si>
  <si>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</si>
  <si>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</si>
  <si>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</si>
  <si>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</si>
  <si>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</si>
  <si>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</si>
  <si>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</si>
  <si>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</si>
  <si>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</si>
  <si>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</si>
  <si>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</si>
  <si>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</si>
  <si>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</si>
  <si>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</si>
  <si>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</si>
  <si>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</si>
  <si>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</si>
  <si>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</si>
  <si>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</si>
  <si>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</si>
  <si>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</si>
  <si>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</si>
  <si>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</si>
  <si>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</si>
  <si>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</si>
  <si>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</si>
  <si>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</si>
  <si>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</si>
  <si>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</si>
  <si>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</si>
  <si>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</si>
  <si>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</si>
  <si>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</si>
  <si>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</si>
  <si>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</si>
  <si>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</si>
  <si>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</si>
  <si>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</si>
  <si>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</si>
  <si>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</si>
  <si>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</si>
  <si>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</si>
  <si>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</si>
  <si>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</si>
  <si>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</si>
  <si>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</si>
  <si>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</si>
  <si>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</si>
  <si>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</si>
  <si>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</si>
  <si>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</si>
  <si>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</si>
  <si>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</si>
  <si>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</si>
  <si>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</si>
  <si>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</si>
  <si>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</si>
  <si>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</si>
  <si>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</si>
  <si>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</si>
  <si>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</si>
  <si>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</si>
  <si>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</si>
  <si>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</si>
  <si>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</si>
  <si>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</si>
  <si>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</si>
  <si>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</si>
  <si>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</si>
  <si>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</si>
  <si>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</si>
  <si>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</si>
  <si>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</si>
  <si>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</si>
  <si>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</si>
  <si>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</si>
  <si>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</si>
  <si>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</si>
  <si>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</si>
  <si>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</si>
  <si>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</si>
  <si>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</si>
  <si>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</si>
  <si>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</si>
  <si>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</si>
  <si>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</si>
  <si>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</si>
  <si>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</si>
  <si>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</si>
  <si>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</si>
  <si>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</si>
  <si>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</si>
  <si>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</si>
  <si>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</si>
  <si>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</si>
  <si>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</si>
  <si>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</si>
  <si>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</si>
  <si>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</si>
  <si>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</si>
  <si>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</si>
  <si>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</si>
  <si>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</si>
  <si>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</si>
  <si>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</si>
  <si>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</si>
  <si>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</si>
  <si>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</si>
  <si>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</si>
  <si>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</si>
  <si>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</si>
  <si>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</si>
  <si>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</si>
  <si>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</si>
  <si>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</si>
  <si>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</si>
  <si>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</si>
  <si>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</si>
  <si>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</si>
  <si>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</si>
  <si>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</si>
  <si>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</si>
  <si>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</si>
  <si>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</si>
  <si>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</si>
  <si>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</si>
  <si>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</si>
  <si>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</si>
  <si>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</si>
  <si>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</si>
  <si>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</si>
  <si>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</si>
  <si>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</si>
  <si>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</si>
  <si>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</si>
  <si>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</si>
  <si>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</si>
  <si>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</si>
  <si>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</si>
  <si>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</si>
  <si>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</si>
  <si>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</si>
  <si>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</si>
  <si>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</si>
  <si>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</si>
  <si>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</si>
  <si>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</si>
  <si>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</si>
  <si>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</si>
  <si>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</si>
  <si>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</si>
  <si>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</si>
  <si>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</si>
  <si>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</si>
  <si>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</si>
  <si>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</si>
  <si>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</si>
  <si>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</si>
  <si>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</si>
  <si>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</si>
  <si>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</si>
  <si>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</si>
  <si>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</si>
  <si>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</si>
  <si>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</si>
  <si>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</si>
  <si>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</si>
  <si>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</si>
  <si>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</si>
  <si>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</si>
  <si>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</si>
  <si>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</si>
  <si>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</si>
  <si>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</si>
  <si>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</si>
  <si>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</si>
  <si>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</si>
  <si>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</si>
  <si>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</si>
  <si>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</si>
  <si>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</si>
  <si>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</si>
  <si>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</si>
  <si>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</si>
  <si>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</si>
  <si>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</si>
  <si>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</si>
  <si>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</si>
  <si>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</si>
  <si>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</si>
  <si>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</si>
  <si>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</si>
  <si>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</si>
  <si>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</si>
  <si>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</si>
  <si>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</si>
  <si>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</si>
  <si>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</si>
  <si>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</si>
  <si>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</si>
  <si>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</si>
  <si>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</si>
  <si>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</si>
  <si>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</si>
  <si>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</si>
  <si>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</si>
  <si>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</si>
  <si>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</si>
  <si>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</si>
  <si>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</si>
  <si>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</si>
  <si>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</si>
  <si>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</si>
  <si>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</si>
  <si>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</si>
  <si>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</si>
  <si>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</si>
  <si>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</si>
  <si>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</si>
  <si>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</si>
  <si>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</si>
  <si>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</si>
  <si>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</si>
  <si>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</si>
  <si>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</si>
  <si>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</si>
  <si>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</si>
  <si>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</si>
  <si>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</si>
  <si>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</si>
  <si>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</si>
  <si>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</si>
  <si>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</si>
  <si>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</si>
  <si>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</si>
  <si>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</si>
  <si>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</si>
  <si>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</si>
  <si>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</si>
  <si>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</si>
  <si>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</si>
  <si>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</si>
  <si>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</si>
  <si>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</si>
  <si>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</si>
  <si>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</si>
  <si>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</si>
  <si>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</si>
  <si>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</si>
  <si>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</si>
  <si>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</si>
  <si>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</si>
  <si>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</si>
  <si>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</si>
  <si>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</si>
  <si>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</si>
  <si>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</si>
  <si>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</si>
  <si>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</si>
  <si>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</si>
  <si>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</si>
  <si>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</si>
  <si>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</si>
  <si>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</si>
  <si>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</si>
  <si>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</si>
  <si>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</si>
  <si>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</si>
  <si>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</si>
  <si>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</si>
  <si>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</si>
  <si>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</si>
  <si>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</si>
  <si>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</si>
  <si>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</si>
  <si>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</si>
  <si>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</si>
  <si>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</si>
  <si>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</si>
  <si>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</si>
  <si>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</si>
  <si>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</si>
  <si>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</si>
  <si>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</si>
  <si>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</si>
  <si>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</si>
  <si>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</si>
  <si>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</si>
  <si>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</si>
  <si>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</si>
  <si>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</si>
  <si>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</si>
  <si>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</si>
  <si>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</si>
  <si>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</si>
  <si>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</si>
  <si>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</si>
  <si>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</si>
  <si>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</si>
  <si>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</si>
  <si>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</si>
  <si>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</si>
  <si>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</si>
  <si>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</si>
  <si>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</si>
  <si>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</si>
  <si>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</si>
  <si>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</si>
  <si>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</si>
  <si>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</si>
  <si>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</si>
  <si>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</si>
  <si>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</si>
  <si>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</si>
  <si>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</si>
  <si>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</si>
  <si>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</si>
  <si>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</si>
  <si>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</si>
  <si>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</si>
  <si>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</si>
  <si>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</si>
  <si>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</si>
  <si>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</si>
  <si>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</si>
  <si>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</si>
  <si>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</si>
  <si>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</si>
  <si>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</si>
  <si>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</si>
  <si>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</si>
  <si>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</si>
  <si>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</si>
  <si>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</si>
  <si>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</si>
  <si>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</si>
  <si>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</si>
  <si>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</si>
  <si>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</si>
  <si>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</si>
  <si>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</si>
  <si>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</si>
  <si>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</si>
  <si>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</si>
  <si>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</si>
  <si>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</si>
  <si>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</si>
  <si>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</si>
  <si>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</si>
  <si>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</si>
  <si>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</si>
  <si>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</si>
  <si>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</si>
  <si>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</si>
  <si>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</si>
  <si>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</si>
  <si>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</si>
  <si>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</si>
  <si>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</si>
  <si>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</si>
  <si>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</si>
  <si>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</si>
  <si>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</si>
  <si>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</si>
  <si>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</si>
  <si>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</si>
  <si>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</si>
  <si>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</si>
  <si>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</si>
  <si>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</si>
  <si>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</si>
  <si>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</si>
  <si>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</si>
  <si>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</si>
  <si>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</si>
  <si>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</si>
  <si>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</si>
  <si>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</si>
  <si>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</si>
  <si>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</si>
  <si>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</si>
  <si>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</si>
  <si>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</si>
  <si>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</si>
  <si>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</si>
  <si>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</si>
  <si>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</si>
  <si>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</si>
  <si>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</si>
  <si>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</si>
  <si>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</si>
  <si>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</si>
  <si>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</si>
  <si>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</si>
  <si>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</si>
  <si>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</si>
  <si>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</si>
  <si>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</si>
  <si>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</si>
  <si>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</si>
  <si>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</si>
  <si>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</si>
  <si>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</si>
  <si>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</si>
  <si>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</si>
  <si>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</si>
  <si>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</si>
  <si>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</si>
  <si>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</si>
  <si>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</si>
  <si>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</si>
  <si>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</si>
  <si>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</si>
  <si>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</si>
  <si>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</si>
  <si>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</si>
  <si>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</si>
  <si>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</si>
  <si>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</si>
  <si>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</si>
  <si>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</si>
  <si>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</si>
  <si>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</si>
  <si>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</si>
  <si>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</si>
  <si>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</si>
  <si>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</si>
  <si>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</si>
  <si>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</si>
  <si>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</si>
  <si>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</si>
  <si>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</si>
  <si>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</si>
  <si>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</si>
  <si>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</si>
  <si>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</si>
  <si>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</si>
  <si>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</si>
  <si>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</si>
  <si>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</si>
  <si>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</si>
  <si>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</si>
  <si>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</si>
  <si>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</si>
  <si>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</si>
  <si>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</si>
  <si>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</si>
  <si>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</si>
  <si>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</si>
  <si>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</si>
  <si>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</si>
  <si>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</si>
  <si>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</si>
  <si>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</si>
  <si>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</si>
  <si>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</si>
  <si>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</si>
  <si>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</si>
  <si>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</si>
  <si>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</si>
  <si>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</si>
  <si>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</si>
  <si>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</si>
  <si>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</si>
  <si>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</si>
  <si>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</si>
  <si>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</si>
  <si>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</si>
  <si>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</si>
  <si>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</si>
  <si>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</si>
  <si>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</si>
  <si>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</si>
  <si>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</si>
  <si>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</si>
  <si>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</si>
  <si>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</si>
  <si>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</si>
  <si>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</si>
  <si>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</si>
  <si>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</si>
  <si>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</si>
  <si>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</si>
  <si>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</si>
  <si>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</si>
  <si>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</si>
  <si>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</si>
  <si>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</si>
  <si>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</si>
  <si>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</si>
  <si>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</si>
  <si>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</si>
  <si>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</si>
  <si>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</si>
  <si>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</si>
  <si>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</si>
  <si>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</si>
  <si>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</si>
  <si>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</si>
  <si>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</si>
  <si>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</si>
  <si>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</si>
  <si>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</si>
  <si>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</si>
  <si>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</si>
  <si>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</si>
  <si>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</si>
  <si>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</si>
  <si>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</si>
  <si>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</si>
  <si>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</si>
  <si>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</si>
  <si>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</si>
  <si>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</si>
  <si>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</si>
  <si>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</si>
  <si>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</si>
  <si>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</si>
  <si>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</si>
  <si>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</si>
  <si>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</si>
  <si>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</si>
  <si>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</si>
  <si>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</si>
  <si>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</si>
  <si>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</si>
  <si>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</si>
  <si>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</si>
  <si>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</si>
  <si>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</si>
  <si>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</si>
  <si>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</si>
  <si>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</si>
  <si>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</si>
  <si>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</si>
  <si>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</si>
  <si>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</si>
  <si>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</si>
  <si>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</si>
  <si>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</si>
  <si>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</si>
  <si>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</si>
  <si>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</si>
  <si>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</si>
  <si>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</si>
  <si>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</si>
  <si>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</si>
  <si>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</si>
  <si>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</si>
  <si>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</si>
  <si>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</si>
  <si>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</si>
  <si>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</si>
  <si>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</si>
  <si>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</si>
  <si>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</si>
  <si>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</si>
  <si>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</si>
  <si>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</si>
  <si>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</si>
  <si>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</si>
  <si>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</si>
  <si>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</si>
  <si>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</si>
  <si>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</si>
  <si>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</si>
  <si>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</si>
  <si>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</si>
  <si>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</si>
  <si>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</si>
  <si>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</si>
  <si>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</si>
  <si>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</si>
  <si>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</si>
  <si>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</si>
  <si>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</si>
  <si>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</si>
  <si>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</si>
  <si>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</si>
  <si>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</si>
  <si>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</si>
  <si>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</si>
  <si>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</si>
  <si>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</si>
  <si>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</si>
  <si>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</si>
  <si>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</si>
  <si>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</si>
  <si>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</si>
  <si>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</si>
  <si>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</si>
  <si>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</si>
  <si>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</si>
  <si>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</si>
  <si>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</si>
  <si>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</si>
  <si>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</si>
  <si>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</si>
  <si>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</si>
  <si>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</si>
  <si>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</si>
  <si>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</si>
  <si>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</si>
  <si>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</si>
  <si>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</si>
  <si>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</si>
  <si>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</si>
  <si>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</si>
  <si>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</si>
  <si>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</si>
  <si>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</si>
  <si>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</si>
  <si>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</si>
  <si>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</si>
  <si>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</si>
  <si>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</si>
  <si>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</si>
  <si>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</si>
  <si>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</si>
  <si>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</si>
  <si>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</si>
  <si>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</si>
  <si>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</si>
  <si>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</si>
  <si>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</si>
  <si>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</si>
  <si>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</si>
  <si>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</si>
  <si>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</si>
  <si>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</si>
  <si>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</si>
  <si>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</si>
  <si>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</si>
  <si>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</si>
  <si>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</si>
  <si>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</si>
  <si>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</si>
  <si>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</si>
  <si>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</si>
  <si>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</si>
  <si>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</si>
  <si>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</si>
  <si>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</si>
  <si>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</si>
  <si>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</si>
  <si>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</si>
  <si>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</si>
  <si>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</si>
  <si>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</si>
  <si>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</si>
  <si>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</si>
  <si>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</si>
  <si>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</si>
  <si>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</si>
  <si>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</si>
  <si>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</si>
  <si>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</si>
  <si>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</si>
  <si>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</si>
  <si>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</si>
  <si>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</si>
  <si>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</si>
  <si>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</si>
  <si>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</si>
  <si>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</si>
  <si>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</si>
  <si>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</si>
  <si>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</si>
  <si>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</si>
  <si>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</si>
  <si>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</si>
  <si>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</si>
  <si>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</si>
  <si>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</si>
  <si>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</si>
  <si>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</si>
  <si>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</si>
  <si>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</si>
  <si>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</si>
  <si>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</si>
  <si>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</si>
  <si>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</si>
  <si>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</si>
  <si>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</si>
  <si>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</si>
  <si>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</si>
  <si>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</si>
  <si>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</si>
  <si>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</si>
  <si>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</si>
  <si>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</si>
  <si>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</si>
  <si>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</si>
  <si>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</si>
  <si>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</si>
  <si>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</si>
  <si>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</si>
  <si>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</si>
  <si>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</si>
  <si>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</si>
  <si>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</si>
  <si>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</si>
  <si>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</si>
  <si>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</si>
  <si>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</si>
  <si>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</si>
  <si>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</si>
  <si>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</si>
  <si>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</si>
  <si>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</si>
  <si>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</si>
  <si>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</si>
  <si>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</si>
  <si>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</si>
  <si>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</si>
  <si>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</si>
  <si>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</si>
  <si>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</si>
  <si>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</si>
  <si>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</si>
  <si>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</si>
  <si>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</si>
  <si>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</si>
  <si>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</si>
  <si>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</si>
  <si>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</si>
  <si>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</si>
  <si>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</si>
  <si>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</si>
  <si>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</si>
  <si>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</si>
  <si>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</si>
  <si>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</si>
  <si>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</si>
  <si>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</si>
  <si>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</si>
  <si>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</si>
  <si>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</si>
  <si>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</si>
  <si>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</si>
  <si>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</si>
  <si>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</si>
  <si>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</si>
  <si>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</si>
  <si>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</si>
  <si>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</si>
  <si>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</si>
  <si>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</si>
  <si>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</si>
  <si>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</si>
  <si>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</si>
  <si>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</si>
  <si>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</si>
  <si>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</si>
  <si>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</si>
  <si>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</si>
  <si>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</si>
  <si>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</si>
  <si>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</si>
  <si>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</si>
  <si>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</si>
  <si>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</si>
  <si>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</si>
  <si>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</si>
  <si>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</si>
  <si>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</si>
  <si>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</si>
  <si>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</si>
  <si>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</si>
  <si>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</si>
  <si>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</si>
  <si>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</si>
  <si>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</si>
  <si>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</si>
  <si>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</si>
  <si>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</si>
  <si>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</si>
  <si>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</si>
  <si>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</si>
  <si>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</si>
  <si>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</si>
  <si>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</si>
  <si>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</si>
  <si>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</si>
  <si>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</si>
  <si>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</si>
  <si>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</si>
  <si>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</si>
  <si>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</si>
  <si>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</si>
  <si>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</si>
  <si>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</si>
  <si>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</si>
  <si>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</si>
  <si>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</si>
  <si>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</si>
  <si>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</si>
  <si>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</si>
  <si>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</si>
  <si>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</si>
  <si>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</si>
  <si>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</si>
  <si>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</si>
  <si>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</si>
  <si>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</si>
  <si>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</si>
  <si>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</si>
  <si>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</si>
  <si>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</si>
  <si>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</si>
  <si>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</si>
  <si>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</si>
  <si>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</si>
  <si>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</si>
  <si>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</si>
  <si>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</si>
  <si>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</si>
  <si>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</si>
  <si>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</si>
  <si>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</si>
  <si>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</si>
  <si>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</si>
  <si>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</si>
  <si>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</si>
  <si>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</si>
  <si>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</si>
  <si>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</si>
  <si>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</si>
  <si>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</si>
  <si>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</si>
  <si>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</si>
  <si>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</si>
  <si>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</si>
  <si>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</si>
  <si>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</si>
  <si>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</si>
  <si>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</si>
  <si>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</si>
  <si>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</si>
  <si>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</si>
  <si>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</si>
  <si>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</si>
  <si>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</si>
  <si>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</si>
  <si>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</si>
  <si>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</si>
  <si>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</si>
  <si>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</si>
  <si>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</si>
  <si>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</si>
  <si>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</si>
  <si>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</si>
  <si>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</si>
  <si>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</si>
  <si>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</si>
  <si>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</si>
  <si>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</si>
  <si>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</si>
  <si>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</si>
  <si>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</si>
  <si>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</si>
  <si>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</si>
  <si>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</si>
  <si>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</si>
  <si>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</si>
  <si>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</si>
  <si>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</si>
  <si>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</si>
  <si>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</si>
  <si>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</si>
  <si>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</si>
  <si>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</si>
  <si>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</si>
  <si>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</si>
  <si>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</si>
  <si>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</si>
  <si>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</si>
  <si>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</si>
  <si>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</si>
  <si>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</si>
  <si>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</si>
  <si>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</si>
  <si>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</si>
  <si>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</si>
  <si>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</si>
  <si>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</si>
  <si>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</si>
  <si>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</si>
  <si>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</si>
  <si>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</si>
  <si>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</si>
  <si>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</si>
  <si>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</si>
  <si>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</si>
  <si>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</si>
  <si>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</si>
  <si>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</si>
  <si>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</si>
  <si>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</si>
  <si>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</si>
  <si>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</si>
  <si>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</si>
  <si>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</si>
  <si>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</si>
  <si>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</si>
  <si>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</si>
  <si>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</si>
  <si>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</si>
  <si>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</si>
  <si>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</si>
  <si>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</si>
  <si>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</si>
  <si>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</si>
  <si>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</si>
  <si>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</si>
  <si>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</si>
  <si>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</si>
  <si>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</si>
  <si>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</si>
  <si>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</si>
  <si>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</si>
  <si>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</si>
  <si>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</si>
  <si>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</si>
  <si>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</si>
  <si>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</si>
  <si>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</si>
  <si>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</si>
  <si>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</si>
  <si>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</si>
  <si>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</si>
  <si>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</si>
  <si>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</si>
  <si>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</si>
  <si>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</si>
  <si>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</si>
  <si>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</si>
  <si>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</si>
  <si>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</si>
  <si>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</si>
  <si>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</si>
  <si>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</si>
  <si>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</si>
  <si>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</si>
  <si>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</si>
  <si>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</si>
  <si>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</si>
  <si>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</si>
  <si>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</si>
  <si>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</si>
  <si>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</si>
  <si>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</si>
  <si>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</si>
  <si>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</si>
  <si>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</si>
  <si>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</si>
  <si>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</si>
  <si>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</si>
  <si>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</si>
  <si>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</si>
  <si>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</si>
  <si>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</si>
  <si>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</si>
  <si>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</si>
  <si>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</si>
  <si>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</si>
  <si>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</si>
  <si>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</si>
  <si>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</si>
  <si>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</si>
  <si>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</si>
  <si>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</si>
  <si>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</si>
  <si>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</si>
  <si>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</si>
  <si>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</si>
  <si>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</si>
  <si>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</si>
  <si>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</si>
  <si>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</si>
  <si>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</si>
  <si>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</si>
  <si>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</si>
  <si>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</si>
  <si>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</si>
  <si>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</si>
  <si>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</si>
  <si>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</si>
  <si>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</si>
  <si>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</si>
  <si>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</si>
  <si>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</si>
  <si>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</si>
  <si>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</si>
  <si>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</si>
  <si>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</si>
  <si>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</si>
  <si>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</si>
  <si>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</si>
  <si>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</si>
  <si>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</si>
  <si>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</si>
  <si>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</si>
  <si>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</si>
  <si>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</si>
  <si>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</si>
  <si>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</si>
  <si>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</si>
  <si>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</si>
  <si>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</si>
  <si>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</si>
  <si>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</si>
  <si>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</si>
  <si>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</si>
  <si>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</si>
  <si>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</si>
  <si>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</si>
  <si>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</si>
  <si>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</si>
  <si>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</si>
  <si>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</si>
  <si>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</si>
  <si>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</si>
  <si>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</si>
  <si>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</si>
  <si>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</si>
  <si>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</si>
  <si>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</si>
  <si>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</si>
  <si>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</si>
  <si>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</si>
  <si>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</si>
  <si>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</si>
  <si>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</si>
  <si>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</si>
  <si>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</si>
  <si>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</si>
  <si>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</si>
  <si>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</si>
  <si>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</si>
  <si>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</si>
  <si>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</si>
  <si>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</si>
  <si>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</si>
  <si>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</si>
  <si>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</si>
  <si>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</si>
  <si>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</si>
  <si>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</si>
  <si>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</si>
  <si>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</si>
  <si>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</si>
  <si>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</si>
  <si>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</si>
  <si>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</si>
  <si>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</si>
  <si>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</si>
  <si>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</si>
  <si>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</si>
  <si>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</si>
  <si>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</si>
  <si>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</si>
  <si>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</si>
  <si>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</si>
  <si>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</si>
  <si>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</si>
  <si>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</si>
  <si>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</si>
  <si>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</si>
  <si>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</si>
  <si>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</si>
  <si>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</si>
  <si>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</si>
  <si>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</si>
  <si>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</si>
  <si>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</si>
  <si>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</si>
  <si>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</si>
  <si>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</si>
  <si>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</si>
  <si>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</si>
  <si>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</si>
  <si>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</si>
  <si>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</si>
  <si>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</si>
  <si>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</si>
  <si>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</si>
  <si>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</si>
  <si>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</si>
  <si>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</si>
  <si>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</si>
  <si>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</si>
  <si>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</si>
  <si>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</si>
  <si>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</si>
  <si>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</si>
  <si>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</si>
  <si>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</si>
  <si>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</si>
  <si>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</si>
  <si>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</si>
  <si>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</si>
  <si>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</si>
  <si>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</si>
  <si>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</si>
  <si>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</si>
  <si>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</si>
  <si>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</si>
  <si>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</si>
  <si>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</si>
  <si>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</si>
  <si>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</si>
  <si>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</si>
  <si>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</si>
  <si>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</si>
  <si>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</si>
  <si>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</si>
  <si>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</si>
  <si>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</si>
  <si>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</si>
  <si>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</si>
  <si>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</si>
  <si>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</si>
  <si>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</si>
  <si>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</si>
  <si>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</si>
  <si>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</si>
  <si>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</si>
  <si>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</si>
  <si>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</si>
  <si>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</si>
  <si>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</si>
  <si>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</si>
  <si>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</si>
  <si>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</si>
  <si>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</si>
  <si>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</si>
  <si>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</si>
  <si>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</si>
  <si>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</si>
  <si>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</si>
  <si>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</si>
  <si>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</si>
  <si>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</si>
  <si>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</si>
  <si>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</si>
  <si>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</si>
  <si>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</si>
  <si>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</si>
  <si>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</si>
  <si>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</si>
  <si>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</si>
  <si>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</si>
  <si>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</si>
  <si>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</si>
  <si>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</si>
  <si>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</si>
  <si>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</si>
  <si>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</si>
  <si>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</si>
  <si>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</si>
  <si>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</si>
  <si>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</si>
  <si>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</si>
  <si>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</si>
  <si>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</si>
  <si>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</si>
  <si>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</si>
  <si>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</si>
  <si>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</si>
  <si>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</si>
  <si>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</si>
  <si>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</si>
  <si>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</si>
  <si>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</si>
  <si>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</si>
  <si>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</si>
  <si>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</si>
  <si>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</si>
  <si>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</si>
  <si>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</si>
  <si>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</si>
  <si>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</si>
  <si>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</si>
  <si>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</si>
  <si>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</si>
  <si>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</si>
  <si>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</si>
  <si>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</si>
  <si>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</si>
  <si>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</si>
  <si>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</si>
  <si>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</si>
  <si>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</si>
  <si>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</si>
  <si>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</si>
  <si>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</si>
  <si>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</si>
  <si>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</si>
  <si>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</si>
  <si>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</si>
  <si>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</si>
  <si>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</si>
  <si>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</si>
  <si>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</si>
  <si>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</si>
  <si>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</si>
  <si>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</si>
  <si>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</si>
  <si>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</si>
  <si>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</si>
  <si>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</si>
  <si>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</si>
  <si>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</si>
  <si>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</si>
  <si>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</si>
  <si>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</si>
  <si>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</si>
  <si>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</si>
  <si>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</si>
  <si>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</si>
  <si>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</si>
  <si>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</si>
  <si>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</si>
  <si>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</si>
  <si>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</si>
  <si>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</si>
  <si>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</si>
  <si>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</si>
  <si>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</si>
  <si>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</si>
  <si>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</si>
  <si>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</si>
  <si>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</si>
  <si>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</si>
  <si>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</si>
  <si>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</si>
  <si>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</si>
  <si>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</si>
  <si>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</si>
  <si>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</si>
  <si>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</si>
  <si>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</si>
  <si>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</si>
  <si>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</si>
  <si>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</si>
  <si>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</si>
  <si>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</si>
  <si>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</si>
  <si>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</si>
  <si>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</si>
  <si>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</si>
  <si>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</si>
  <si>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</si>
  <si>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</si>
  <si>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</si>
  <si>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</si>
  <si>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</si>
  <si>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</si>
  <si>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</si>
  <si>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</si>
  <si>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</si>
  <si>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</si>
  <si>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</si>
  <si>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</si>
  <si>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</si>
  <si>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</si>
  <si>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</si>
  <si>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</si>
  <si>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</si>
  <si>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</si>
  <si>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</si>
  <si>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</si>
  <si>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</si>
  <si>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</si>
  <si>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</si>
  <si>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</si>
  <si>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</si>
  <si>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</si>
  <si>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</si>
  <si>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</si>
  <si>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</si>
  <si>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</si>
  <si>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</si>
  <si>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</si>
  <si>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</si>
  <si>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</si>
  <si>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</si>
  <si>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</si>
  <si>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</si>
  <si>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</si>
  <si>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</si>
  <si>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</si>
  <si>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</si>
  <si>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</si>
  <si>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</si>
  <si>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</si>
  <si>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</si>
  <si>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</si>
  <si>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</si>
  <si>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</si>
  <si>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</si>
  <si>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</si>
  <si>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</si>
  <si>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</si>
  <si>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</si>
  <si>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</si>
  <si>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</si>
  <si>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</si>
  <si>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</si>
  <si>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</si>
  <si>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</si>
  <si>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</si>
  <si>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</si>
  <si>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</si>
  <si>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</si>
  <si>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</si>
  <si>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</si>
  <si>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</si>
  <si>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</si>
  <si>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</si>
  <si>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</si>
  <si>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</si>
  <si>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</si>
  <si>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</si>
  <si>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</si>
  <si>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</si>
  <si>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</si>
  <si>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</si>
  <si>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</si>
  <si>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</si>
  <si>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</si>
  <si>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</si>
  <si>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</si>
  <si>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</si>
  <si>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</si>
  <si>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</si>
  <si>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</si>
  <si>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</si>
  <si>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</si>
  <si>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</si>
  <si>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</si>
  <si>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</si>
  <si>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</si>
  <si>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</si>
  <si>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</si>
  <si>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</si>
  <si>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</si>
  <si>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</si>
  <si>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</si>
  <si>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</si>
  <si>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</si>
  <si>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</si>
  <si>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</si>
  <si>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</si>
  <si>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</si>
  <si>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</si>
  <si>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</si>
  <si>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</si>
  <si>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</si>
  <si>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</si>
  <si>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</si>
  <si>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</si>
  <si>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</si>
  <si>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</si>
  <si>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</si>
  <si>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</si>
  <si>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</si>
  <si>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</si>
  <si>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</si>
  <si>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</si>
  <si>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</si>
  <si>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</si>
  <si>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</si>
  <si>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</si>
  <si>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</si>
  <si>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</si>
  <si>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</si>
  <si>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</si>
  <si>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</si>
  <si>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</si>
  <si>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</si>
  <si>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</si>
  <si>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</si>
  <si>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</si>
  <si>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</si>
  <si>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</si>
  <si>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</si>
  <si>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</si>
  <si>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</si>
  <si>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</si>
  <si>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</si>
  <si>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</si>
  <si>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</si>
  <si>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</si>
  <si>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</si>
  <si>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</si>
  <si>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</si>
  <si>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</si>
  <si>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</si>
  <si>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</si>
  <si>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</si>
  <si>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</si>
  <si>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</si>
  <si>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</si>
  <si>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</si>
  <si>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</si>
  <si>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</si>
  <si>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</si>
  <si>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</si>
  <si>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</si>
  <si>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</si>
  <si>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</si>
  <si>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</si>
  <si>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</si>
  <si>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</si>
  <si>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</si>
  <si>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</si>
  <si>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</si>
  <si>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</si>
  <si>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</si>
  <si>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</si>
  <si>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</si>
  <si>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</si>
  <si>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</si>
  <si>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</si>
  <si>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</si>
  <si>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</si>
  <si>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</si>
  <si>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</si>
  <si>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</si>
  <si>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</si>
  <si>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</si>
  <si>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</si>
  <si>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</si>
  <si>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</si>
  <si>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</si>
  <si>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</si>
  <si>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</si>
  <si>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</si>
  <si>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</si>
  <si>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</si>
  <si>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</si>
  <si>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</si>
  <si>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</si>
  <si>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</si>
  <si>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</si>
  <si>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</si>
  <si>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</si>
  <si>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</si>
  <si>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</si>
  <si>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</si>
  <si>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</si>
  <si>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</si>
  <si>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</si>
  <si>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</si>
  <si>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</si>
  <si>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</si>
  <si>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</si>
  <si>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</si>
  <si>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</si>
  <si>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</si>
  <si>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</si>
  <si>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</si>
  <si>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</si>
  <si>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</si>
  <si>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</si>
  <si>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</si>
  <si>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</si>
  <si>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</si>
  <si>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</si>
  <si>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</si>
  <si>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</si>
  <si>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</si>
  <si>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</si>
  <si>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</si>
  <si>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</si>
  <si>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</si>
  <si>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</si>
  <si>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</si>
  <si>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</si>
  <si>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</si>
  <si>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</si>
  <si>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</si>
  <si>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</si>
  <si>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</si>
  <si>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</si>
  <si>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</si>
  <si>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</si>
  <si>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</si>
  <si>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</si>
  <si>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</si>
  <si>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</si>
  <si>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</si>
  <si>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</si>
  <si>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</si>
  <si>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</si>
  <si>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</si>
  <si>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</si>
  <si>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</si>
  <si>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</si>
  <si>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</si>
  <si>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</si>
  <si>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</si>
  <si>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</si>
  <si>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</si>
  <si>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</si>
  <si>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</si>
  <si>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</si>
  <si>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</si>
  <si>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</si>
  <si>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</si>
  <si>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</si>
  <si>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</si>
  <si>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</si>
  <si>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</si>
  <si>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</si>
  <si>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</si>
  <si>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</si>
  <si>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</si>
  <si>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</si>
  <si>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</si>
  <si>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</si>
  <si>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</si>
  <si>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</si>
  <si>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</si>
  <si>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</si>
  <si>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</si>
  <si>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</si>
  <si>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</si>
  <si>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</si>
  <si>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</si>
  <si>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</si>
  <si>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</si>
  <si>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</si>
  <si>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</si>
  <si>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</si>
  <si>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</si>
  <si>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</si>
  <si>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</si>
  <si>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</si>
  <si>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</si>
  <si>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</si>
  <si>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</si>
  <si>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</si>
  <si>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</si>
  <si>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</si>
  <si>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</si>
  <si>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</si>
  <si>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</si>
  <si>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</si>
  <si>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</si>
  <si>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</si>
  <si>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</si>
  <si>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</si>
  <si>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</si>
  <si>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</si>
  <si>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</si>
  <si>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</si>
  <si>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</si>
  <si>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</si>
  <si>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</si>
  <si>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</si>
  <si>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</si>
  <si>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</si>
  <si>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</si>
  <si>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</si>
  <si>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</si>
  <si>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</si>
  <si>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</si>
  <si>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</si>
  <si>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</si>
  <si>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</si>
  <si>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</si>
  <si>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</si>
  <si>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</si>
  <si>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</si>
  <si>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</si>
  <si>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</si>
  <si>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</si>
  <si>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</si>
  <si>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</si>
  <si>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</si>
  <si>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</si>
  <si>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</si>
  <si>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</si>
  <si>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</si>
  <si>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</si>
  <si>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</si>
  <si>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</si>
  <si>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</si>
  <si>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</si>
  <si>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</si>
  <si>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</si>
  <si>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</si>
  <si>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</si>
  <si>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</si>
  <si>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</si>
  <si>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</si>
  <si>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</si>
  <si>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</si>
  <si>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</si>
  <si>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</si>
  <si>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</si>
  <si>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</si>
  <si>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</si>
  <si>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</si>
  <si>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</si>
  <si>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</si>
  <si>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</si>
  <si>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</si>
  <si>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</si>
  <si>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</si>
  <si>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</si>
  <si>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</si>
  <si>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</si>
  <si>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</si>
  <si>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</si>
  <si>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</si>
  <si>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</si>
  <si>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</si>
  <si>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</si>
  <si>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</si>
  <si>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</si>
  <si>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</si>
  <si>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</si>
  <si>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</si>
  <si>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</si>
  <si>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</si>
  <si>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</si>
  <si>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</si>
  <si>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</si>
  <si>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</si>
  <si>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</si>
  <si>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</si>
  <si>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</si>
  <si>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</si>
  <si>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</si>
  <si>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</si>
  <si>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</si>
  <si>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</si>
  <si>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</si>
  <si>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</si>
  <si>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</si>
  <si>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</si>
  <si>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</si>
  <si>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</si>
  <si>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</si>
  <si>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</si>
  <si>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</si>
  <si>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</si>
  <si>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</si>
  <si>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</si>
  <si>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</si>
  <si>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</si>
  <si>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</si>
  <si>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</si>
  <si>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</si>
  <si>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</si>
  <si>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</si>
  <si>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</si>
  <si>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</si>
  <si>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</si>
  <si>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</si>
  <si>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</si>
  <si>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</si>
  <si>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</si>
  <si>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</si>
  <si>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</si>
  <si>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</si>
  <si>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</si>
  <si>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</si>
  <si>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</si>
  <si>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</si>
  <si>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</si>
  <si>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</si>
  <si>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</si>
  <si>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</si>
  <si>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</si>
  <si>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</si>
  <si>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</si>
  <si>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</si>
  <si>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</si>
  <si>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</si>
  <si>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</si>
  <si>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</si>
  <si>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</si>
  <si>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</si>
  <si>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</si>
  <si>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</si>
  <si>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</si>
  <si>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</si>
  <si>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</si>
  <si>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</si>
  <si>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</si>
  <si>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</si>
  <si>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</si>
  <si>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</si>
  <si>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</si>
  <si>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</si>
  <si>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</si>
  <si>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</si>
  <si>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</si>
  <si>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</si>
  <si>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</si>
  <si>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</si>
  <si>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</si>
  <si>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</si>
  <si>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</si>
  <si>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</si>
  <si>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</si>
  <si>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</si>
  <si>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</si>
  <si>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</si>
  <si>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</si>
  <si>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</si>
  <si>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</si>
  <si>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</si>
  <si>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</si>
  <si>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</si>
  <si>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</si>
  <si>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</si>
  <si>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</si>
  <si>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</si>
  <si>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</si>
  <si>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</si>
  <si>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</si>
  <si>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</si>
  <si>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</si>
  <si>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</si>
  <si>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</si>
  <si>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</si>
  <si>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</si>
  <si>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</si>
  <si>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</si>
  <si>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</si>
  <si>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</si>
  <si>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</si>
  <si>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</si>
  <si>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</si>
  <si>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</si>
  <si>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</si>
  <si>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</si>
  <si>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</si>
  <si>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</si>
  <si>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</si>
  <si>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</si>
  <si>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</si>
  <si>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</si>
  <si>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</si>
  <si>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</si>
  <si>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</si>
  <si>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</si>
  <si>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</si>
  <si>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</si>
  <si>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</si>
  <si>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</si>
  <si>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</si>
  <si>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</si>
  <si>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</si>
  <si>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</si>
  <si>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</si>
  <si>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</si>
  <si>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</si>
  <si>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</si>
  <si>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</si>
  <si>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</si>
  <si>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</si>
  <si>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</si>
  <si>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</si>
  <si>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</si>
  <si>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</si>
  <si>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</si>
  <si>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</si>
  <si>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</si>
  <si>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</si>
  <si>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</si>
  <si>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</si>
  <si>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</si>
  <si>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</si>
  <si>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</si>
  <si>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</si>
  <si>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</si>
  <si>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</si>
  <si>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</si>
  <si>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</si>
  <si>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</si>
  <si>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</si>
  <si>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</si>
  <si>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</si>
  <si>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</si>
  <si>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</si>
  <si>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</si>
  <si>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</si>
  <si>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</si>
  <si>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</si>
  <si>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</si>
  <si>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</si>
  <si>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</si>
  <si>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</si>
  <si>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</si>
  <si>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</si>
  <si>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</si>
  <si>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</si>
  <si>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</si>
  <si>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</si>
  <si>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</si>
  <si>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</si>
  <si>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</si>
  <si>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</si>
  <si>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</si>
  <si>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</si>
  <si>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</si>
  <si>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</si>
  <si>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</si>
  <si>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</si>
  <si>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</si>
  <si>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</si>
  <si>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</si>
  <si>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</si>
  <si>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</si>
  <si>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</si>
  <si>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</si>
  <si>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</si>
  <si>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</si>
  <si>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</si>
  <si>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</si>
  <si>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</si>
  <si>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</si>
  <si>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</si>
  <si>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</si>
  <si>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</si>
  <si>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</si>
  <si>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</si>
  <si>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</si>
  <si>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</si>
  <si>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</si>
  <si>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</si>
  <si>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</si>
  <si>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</si>
  <si>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</si>
  <si>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</si>
  <si>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</si>
  <si>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</si>
  <si>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</si>
  <si>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</si>
  <si>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</si>
  <si>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</si>
  <si>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</si>
  <si>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</si>
  <si>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</si>
  <si>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</si>
  <si>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</si>
  <si>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</si>
  <si>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</si>
  <si>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</si>
  <si>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</si>
  <si>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</si>
  <si>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</si>
  <si>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</si>
  <si>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</si>
  <si>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</si>
  <si>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</si>
  <si>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</si>
  <si>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</si>
  <si>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</si>
  <si>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</si>
  <si>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</si>
  <si>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</si>
  <si>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</si>
  <si>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</si>
  <si>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</si>
  <si>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</si>
  <si>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</si>
  <si>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</si>
  <si>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</si>
  <si>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</si>
  <si>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</si>
  <si>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</si>
  <si>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</si>
  <si>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</si>
  <si>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</si>
  <si>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</si>
  <si>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</si>
  <si>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</si>
  <si>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</si>
  <si>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</si>
  <si>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</si>
  <si>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</si>
  <si>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</si>
  <si>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</si>
  <si>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</si>
  <si>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</si>
  <si>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</si>
  <si>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</si>
  <si>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</si>
  <si>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</si>
  <si>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</si>
  <si>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</si>
  <si>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</si>
  <si>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</si>
  <si>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</si>
  <si>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</si>
  <si>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</si>
  <si>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</si>
  <si>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</si>
  <si>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</si>
  <si>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</si>
  <si>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</si>
  <si>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</si>
  <si>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</si>
  <si>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</si>
  <si>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</si>
  <si>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</si>
  <si>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</si>
  <si>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</si>
  <si>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</si>
  <si>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</si>
  <si>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</si>
  <si>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</si>
  <si>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</si>
  <si>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</si>
  <si>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</si>
  <si>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</si>
  <si>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</si>
  <si>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</si>
  <si>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</si>
  <si>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</si>
  <si>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</si>
  <si>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</si>
  <si>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</si>
  <si>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</si>
  <si>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</si>
  <si>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</si>
  <si>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</si>
  <si>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</si>
  <si>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</si>
  <si>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</si>
  <si>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</si>
  <si>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</si>
  <si>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</si>
  <si>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</si>
  <si>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</si>
  <si>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</si>
  <si>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</si>
  <si>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</si>
  <si>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</si>
  <si>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</si>
  <si>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</si>
  <si>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</si>
  <si>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</si>
  <si>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</si>
  <si>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</si>
  <si>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</si>
  <si>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</si>
  <si>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</si>
  <si>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</si>
  <si>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</si>
  <si>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</si>
  <si>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</si>
  <si>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</si>
  <si>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</si>
  <si>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</si>
  <si>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</si>
  <si>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</si>
  <si>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</si>
  <si>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</si>
  <si>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</si>
  <si>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</si>
  <si>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</si>
  <si>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</si>
  <si>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</si>
  <si>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</si>
  <si>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</si>
  <si>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</si>
  <si>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</si>
  <si>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</si>
  <si>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</si>
  <si>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</si>
  <si>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</si>
  <si>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</si>
  <si>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</si>
  <si>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</si>
  <si>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</si>
  <si>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</si>
  <si>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</si>
  <si>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</si>
  <si>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</si>
  <si>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</si>
  <si>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</si>
  <si>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</si>
  <si>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</si>
  <si>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</si>
  <si>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</si>
  <si>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</si>
  <si>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</si>
  <si>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</si>
  <si>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</si>
  <si>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</si>
  <si>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</si>
  <si>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</si>
  <si>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</si>
  <si>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</si>
  <si>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</si>
  <si>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</si>
  <si>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</si>
  <si>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</si>
  <si>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</si>
  <si>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</si>
  <si>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</si>
  <si>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</si>
  <si>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</si>
  <si>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</si>
  <si>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</si>
  <si>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</si>
  <si>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</si>
  <si>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</si>
  <si>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</si>
  <si>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</si>
  <si>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</si>
  <si>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</si>
  <si>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</si>
  <si>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</si>
  <si>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</si>
  <si>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</si>
  <si>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</si>
  <si>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</si>
  <si>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</si>
  <si>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</si>
  <si>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</si>
  <si>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</si>
  <si>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</si>
  <si>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</si>
  <si>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</si>
  <si>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</si>
  <si>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</si>
  <si>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</si>
  <si>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</si>
  <si>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</si>
  <si>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</si>
  <si>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</si>
  <si>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</si>
  <si>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</si>
  <si>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</si>
  <si>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</si>
  <si>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</si>
  <si>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</si>
  <si>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</si>
  <si>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</si>
  <si>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</si>
  <si>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</si>
  <si>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</si>
  <si>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</si>
  <si>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</si>
  <si>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</si>
  <si>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</si>
  <si>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</si>
  <si>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</si>
  <si>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</si>
  <si>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</si>
  <si>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</si>
  <si>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</si>
  <si>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</si>
  <si>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</si>
  <si>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</si>
  <si>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</si>
  <si>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</si>
  <si>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</si>
  <si>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</si>
  <si>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</si>
  <si>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</si>
  <si>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</si>
  <si>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</si>
  <si>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</si>
  <si>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</si>
  <si>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</si>
  <si>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</si>
  <si>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</si>
  <si>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</si>
  <si>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</si>
  <si>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</si>
  <si>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</si>
  <si>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</si>
  <si>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</si>
  <si>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</si>
  <si>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</si>
  <si>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</si>
  <si>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</si>
  <si>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</si>
  <si>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</si>
  <si>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</si>
  <si>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</si>
  <si>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</si>
  <si>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</si>
  <si>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</si>
  <si>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</si>
  <si>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</si>
  <si>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</si>
  <si>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</si>
  <si>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</si>
  <si>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</si>
  <si>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</si>
  <si>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</si>
  <si>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</si>
  <si>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</si>
  <si>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</si>
  <si>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</si>
  <si>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</si>
  <si>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</si>
  <si>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</si>
  <si>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</si>
  <si>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</si>
  <si>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</si>
  <si>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</si>
  <si>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</si>
  <si>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</si>
  <si>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</si>
  <si>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</si>
  <si>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</si>
  <si>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</si>
  <si>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</si>
  <si>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</si>
  <si>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</si>
  <si>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</si>
  <si>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</si>
  <si>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</si>
  <si>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</si>
  <si>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</si>
  <si>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</si>
  <si>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</si>
  <si>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</si>
  <si>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</si>
  <si>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</si>
  <si>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</si>
  <si>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</si>
  <si>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</si>
  <si>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</si>
  <si>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</si>
  <si>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</si>
  <si>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</si>
  <si>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</si>
  <si>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</si>
  <si>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</si>
  <si>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</si>
  <si>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</si>
  <si>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</si>
  <si>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</si>
  <si>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</si>
  <si>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</si>
  <si>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</si>
  <si>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</si>
  <si>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</si>
  <si>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</si>
  <si>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</si>
  <si>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</si>
  <si>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</si>
  <si>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</si>
  <si>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</si>
  <si>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</si>
  <si>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</si>
  <si>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</si>
  <si>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</si>
  <si>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</si>
  <si>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</si>
  <si>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</si>
  <si>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</si>
  <si>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</si>
  <si>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</si>
  <si>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</si>
  <si>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</si>
  <si>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</si>
  <si>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</si>
  <si>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</si>
  <si>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</si>
  <si>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</si>
  <si>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</si>
  <si>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</si>
  <si>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</si>
  <si>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</si>
  <si>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</si>
  <si>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</si>
  <si>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</si>
  <si>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</si>
  <si>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</si>
  <si>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</si>
  <si>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</si>
  <si>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</si>
  <si>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</si>
  <si>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</si>
  <si>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</si>
  <si>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</si>
  <si>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</si>
  <si>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</si>
  <si>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</si>
  <si>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</si>
  <si>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</si>
  <si>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</si>
  <si>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</si>
  <si>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</si>
  <si>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</si>
  <si>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</si>
  <si>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</si>
  <si>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</si>
  <si>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</si>
  <si>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</si>
  <si>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</si>
  <si>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</si>
  <si>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</si>
  <si>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</si>
  <si>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</si>
  <si>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</si>
  <si>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</si>
  <si>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</si>
  <si>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</si>
  <si>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</si>
  <si>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</si>
  <si>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</si>
  <si>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</si>
  <si>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</si>
  <si>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</si>
  <si>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</si>
  <si>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</si>
  <si>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</si>
  <si>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</si>
  <si>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</si>
  <si>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</si>
  <si>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</si>
  <si>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</si>
  <si>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</si>
  <si>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</si>
  <si>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</si>
  <si>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</si>
  <si>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</si>
  <si>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</si>
  <si>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</si>
  <si>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</si>
  <si>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</si>
  <si>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</si>
  <si>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</si>
  <si>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</si>
  <si>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</si>
  <si>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</si>
  <si>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</si>
  <si>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</si>
  <si>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</si>
  <si>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</si>
  <si>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</si>
  <si>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</si>
  <si>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</si>
  <si>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</si>
  <si>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</si>
  <si>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</si>
  <si>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</si>
  <si>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</si>
  <si>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</si>
  <si>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</si>
  <si>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</si>
  <si>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</si>
  <si>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</si>
  <si>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</si>
  <si>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</si>
  <si>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</si>
  <si>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</si>
  <si>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</si>
  <si>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</si>
  <si>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</si>
  <si>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</si>
  <si>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</si>
  <si>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</si>
  <si>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</si>
  <si>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</si>
  <si>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</si>
  <si>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</si>
  <si>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</si>
  <si>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</si>
  <si>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</si>
  <si>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</si>
  <si>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</si>
  <si>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</si>
  <si>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</si>
  <si>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</si>
  <si>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</si>
  <si>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</si>
  <si>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</si>
  <si>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</si>
  <si>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</si>
  <si>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</si>
  <si>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</si>
  <si>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</si>
  <si>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</si>
  <si>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</si>
  <si>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</si>
  <si>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</si>
  <si>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</si>
  <si>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</si>
  <si>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</si>
  <si>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</si>
  <si>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</si>
  <si>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</si>
  <si>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</si>
  <si>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</si>
  <si>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</si>
  <si>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</si>
  <si>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</si>
  <si>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</si>
  <si>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</si>
  <si>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</si>
  <si>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</si>
  <si>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</si>
  <si>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</si>
  <si>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</si>
  <si>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</si>
  <si>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</si>
  <si>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</si>
  <si>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</si>
  <si>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</si>
  <si>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</si>
  <si>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</si>
  <si>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</si>
  <si>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</si>
  <si>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</si>
  <si>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</si>
  <si>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</si>
  <si>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</si>
  <si>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</si>
  <si>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</si>
  <si>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</si>
  <si>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</si>
  <si>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</si>
  <si>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</si>
  <si>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</si>
  <si>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</si>
  <si>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</si>
  <si>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</si>
  <si>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</si>
  <si>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</si>
  <si>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</si>
  <si>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</si>
  <si>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</si>
  <si>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</si>
  <si>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</si>
  <si>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</si>
  <si>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</si>
  <si>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</si>
  <si>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</si>
  <si>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</si>
  <si>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</si>
  <si>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</si>
  <si>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</si>
  <si>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</si>
  <si>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</si>
  <si>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</si>
  <si>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</si>
  <si>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</si>
  <si>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</si>
  <si>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</si>
  <si>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</si>
  <si>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</si>
  <si>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</si>
  <si>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</si>
  <si>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</si>
  <si>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</si>
  <si>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</si>
  <si>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</si>
  <si>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</si>
  <si>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</si>
  <si>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</si>
  <si>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</si>
  <si>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</si>
  <si>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</si>
  <si>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</si>
  <si>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</si>
  <si>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</si>
  <si>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</si>
  <si>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</si>
  <si>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</si>
  <si>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</si>
  <si>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</si>
  <si>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</si>
  <si>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</si>
  <si>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</si>
  <si>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</si>
  <si>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</si>
  <si>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</si>
  <si>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</si>
  <si>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</si>
  <si>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</si>
  <si>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</si>
  <si>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</si>
  <si>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</si>
  <si>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</si>
  <si>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</si>
  <si>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</si>
  <si>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</si>
  <si>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</si>
  <si>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</si>
  <si>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</si>
  <si>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</si>
  <si>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</si>
  <si>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</si>
  <si>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</si>
  <si>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</si>
  <si>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</si>
  <si>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</si>
  <si>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</si>
  <si>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</si>
  <si>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</si>
  <si>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</si>
  <si>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</si>
  <si>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</si>
  <si>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</si>
  <si>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</si>
  <si>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</si>
  <si>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</si>
  <si>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</si>
  <si>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</si>
  <si>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</si>
  <si>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</si>
  <si>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</si>
  <si>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</si>
  <si>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</si>
  <si>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</si>
  <si>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</si>
  <si>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</si>
  <si>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</si>
  <si>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</si>
  <si>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</si>
  <si>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</si>
  <si>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</si>
  <si>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</si>
  <si>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</si>
  <si>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</si>
  <si>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</si>
  <si>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</si>
  <si>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</si>
  <si>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</si>
  <si>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</si>
  <si>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</si>
  <si>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</si>
  <si>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</si>
  <si>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</si>
  <si>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</si>
  <si>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</si>
  <si>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</si>
  <si>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</si>
  <si>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</si>
  <si>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</si>
  <si>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</si>
  <si>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</si>
  <si>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</si>
  <si>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</si>
  <si>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</si>
  <si>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</si>
  <si>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</si>
  <si>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</si>
  <si>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</si>
  <si>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</si>
  <si>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</si>
  <si>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</si>
  <si>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</si>
  <si>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</si>
  <si>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</si>
  <si>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</si>
  <si>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</si>
  <si>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</si>
  <si>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</si>
  <si>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</si>
  <si>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</si>
  <si>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</si>
  <si>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</si>
  <si>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</si>
  <si>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</si>
  <si>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</si>
  <si>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</si>
  <si>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</si>
  <si>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</si>
  <si>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</si>
  <si>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</si>
  <si>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</si>
  <si>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</si>
  <si>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</si>
  <si>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</si>
  <si>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</si>
  <si>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</si>
  <si>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</si>
  <si>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</si>
  <si>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</si>
  <si>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</si>
  <si>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</si>
  <si>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</si>
  <si>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</si>
  <si>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</si>
  <si>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</si>
  <si>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</si>
  <si>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</si>
  <si>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</si>
  <si>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</si>
  <si>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</si>
  <si>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</si>
  <si>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</si>
  <si>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</si>
  <si>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</si>
  <si>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</si>
  <si>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</si>
  <si>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</si>
  <si>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</si>
  <si>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</si>
  <si>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</si>
  <si>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</si>
  <si>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</si>
  <si>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</si>
  <si>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</si>
  <si>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</si>
  <si>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</si>
  <si>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</si>
  <si>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</si>
  <si>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</si>
  <si>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</si>
  <si>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</si>
  <si>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</si>
  <si>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</si>
  <si>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</si>
  <si>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</si>
  <si>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</si>
  <si>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</si>
  <si>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</si>
  <si>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</si>
  <si>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</si>
  <si>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</si>
  <si>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</si>
  <si>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</si>
  <si>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</si>
  <si>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</si>
  <si>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</si>
  <si>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</si>
  <si>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</si>
  <si>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</si>
  <si>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</si>
  <si>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</si>
  <si>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</si>
  <si>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</si>
  <si>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</si>
  <si>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</si>
  <si>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</si>
  <si>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</si>
  <si>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</si>
  <si>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</si>
  <si>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</si>
  <si>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</si>
  <si>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</si>
  <si>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</si>
  <si>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</si>
  <si>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</si>
  <si>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</si>
  <si>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</si>
  <si>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</si>
  <si>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</si>
  <si>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</si>
  <si>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</si>
  <si>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</si>
  <si>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</si>
  <si>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</si>
  <si>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</si>
  <si>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</si>
  <si>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</si>
  <si>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</si>
  <si>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</si>
  <si>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</si>
  <si>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</si>
  <si>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</si>
  <si>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</si>
  <si>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</si>
  <si>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</si>
  <si>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</si>
  <si>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</si>
  <si>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</si>
  <si>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</si>
  <si>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</si>
  <si>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</si>
  <si>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</si>
  <si>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</si>
  <si>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</si>
  <si>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</si>
  <si>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</si>
  <si>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</si>
  <si>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</si>
  <si>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</si>
  <si>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</si>
  <si>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</si>
  <si>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</si>
  <si>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</si>
  <si>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</si>
  <si>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</si>
  <si>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</si>
  <si>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</si>
  <si>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</si>
  <si>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</si>
  <si>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</si>
  <si>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</si>
  <si>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</si>
  <si>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</si>
  <si>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</si>
  <si>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</si>
  <si>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</si>
  <si>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</si>
  <si>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</si>
  <si>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</si>
  <si>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</si>
  <si>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</si>
  <si>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</si>
  <si>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</si>
  <si>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</si>
  <si>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</si>
  <si>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</si>
  <si>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</si>
  <si>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</si>
  <si>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</si>
  <si>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</si>
  <si>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</si>
  <si>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</si>
  <si>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</si>
  <si>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</si>
  <si>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</si>
  <si>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</si>
  <si>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</si>
  <si>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</si>
  <si>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</si>
  <si>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</si>
  <si>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</si>
  <si>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</si>
  <si>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</si>
  <si>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</si>
  <si>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</si>
  <si>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</si>
  <si>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</si>
  <si>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</si>
  <si>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</si>
  <si>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</si>
  <si>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</si>
  <si>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</si>
  <si>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</si>
  <si>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</si>
  <si>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</si>
  <si>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</si>
  <si>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</si>
  <si>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</si>
  <si>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</si>
  <si>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</si>
  <si>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</si>
  <si>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</si>
  <si>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</si>
  <si>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</si>
  <si>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</si>
  <si>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</si>
  <si>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</si>
  <si>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</si>
  <si>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</si>
  <si>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</si>
  <si>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</si>
  <si>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</si>
  <si>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</si>
  <si>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</si>
  <si>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</si>
  <si>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</si>
  <si>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</si>
  <si>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</si>
  <si>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</si>
  <si>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</si>
  <si>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</si>
  <si>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</si>
  <si>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</si>
  <si>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</si>
  <si>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</si>
  <si>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</si>
  <si>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</si>
  <si>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</si>
  <si>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</si>
  <si>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</si>
  <si>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</si>
  <si>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</si>
  <si>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</si>
  <si>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</si>
  <si>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</si>
  <si>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</si>
  <si>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</si>
  <si>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</si>
  <si>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</si>
  <si>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</si>
  <si>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</si>
  <si>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</si>
  <si>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</si>
  <si>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</si>
  <si>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</si>
  <si>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</si>
  <si>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</si>
  <si>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</si>
  <si>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</si>
  <si>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</si>
  <si>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</si>
  <si>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</si>
  <si>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</si>
  <si>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</si>
  <si>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</si>
  <si>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</si>
  <si>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</si>
  <si>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</si>
  <si>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</si>
  <si>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</si>
  <si>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</si>
  <si>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</si>
  <si>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</si>
  <si>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</si>
  <si>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</si>
  <si>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</si>
  <si>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</si>
  <si>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</si>
  <si>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</si>
  <si>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</si>
  <si>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</si>
  <si>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</si>
  <si>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</si>
  <si>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</si>
  <si>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</si>
  <si>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</si>
  <si>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</si>
  <si>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</si>
  <si>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</si>
  <si>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</si>
  <si>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</si>
  <si>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</si>
  <si>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</si>
  <si>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</si>
  <si>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</si>
  <si>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</si>
  <si>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</si>
  <si>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</si>
  <si>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</si>
  <si>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</si>
  <si>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</si>
  <si>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</si>
  <si>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</si>
  <si>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</si>
  <si>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</si>
  <si>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</si>
  <si>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</si>
  <si>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</si>
  <si>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</si>
  <si>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</si>
  <si>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</si>
  <si>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</si>
  <si>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</si>
  <si>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</si>
  <si>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</si>
  <si>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</si>
  <si>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</si>
  <si>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</si>
  <si>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</si>
  <si>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</si>
  <si>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</si>
  <si>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</si>
  <si>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</si>
  <si>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</si>
  <si>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</si>
  <si>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</si>
  <si>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</si>
  <si>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</si>
  <si>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</si>
  <si>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</si>
  <si>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</si>
  <si>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</si>
  <si>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</si>
  <si>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</si>
  <si>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</si>
  <si>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</si>
  <si>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</si>
  <si>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</si>
  <si>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</si>
  <si>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</si>
  <si>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</si>
  <si>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</si>
  <si>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</si>
  <si>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</si>
  <si>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</si>
  <si>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</si>
  <si>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</si>
  <si>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</si>
  <si>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</si>
  <si>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</si>
  <si>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</si>
  <si>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</si>
  <si>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</si>
  <si>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</si>
  <si>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</si>
  <si>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</si>
  <si>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</si>
  <si>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</si>
  <si>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</si>
  <si>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</si>
  <si>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</si>
  <si>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</si>
  <si>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</si>
  <si>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</si>
  <si>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</si>
  <si>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</si>
  <si>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</si>
  <si>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</si>
  <si>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</si>
  <si>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</si>
  <si>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</si>
  <si>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</si>
  <si>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</si>
  <si>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</si>
  <si>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</si>
  <si>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</si>
  <si>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</si>
  <si>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</si>
  <si>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</si>
  <si>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</si>
  <si>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</si>
  <si>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</si>
  <si>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</si>
  <si>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</si>
  <si>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</si>
  <si>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</si>
  <si>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</si>
  <si>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</si>
  <si>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</si>
  <si>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</si>
  <si>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</si>
  <si>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</si>
  <si>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</si>
  <si>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</si>
  <si>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</si>
  <si>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</si>
  <si>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</si>
  <si>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</si>
  <si>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</si>
  <si>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</si>
  <si>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</si>
  <si>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</si>
  <si>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</si>
  <si>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</si>
  <si>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</si>
  <si>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</si>
  <si>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</si>
  <si>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</si>
  <si>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</si>
  <si>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</si>
  <si>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</si>
  <si>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</si>
  <si>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</si>
  <si>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</si>
  <si>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</si>
  <si>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</si>
  <si>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</si>
  <si>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</si>
  <si>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</si>
  <si>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</si>
  <si>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</si>
  <si>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</si>
  <si>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</si>
  <si>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</si>
  <si>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</si>
  <si>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</si>
  <si>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</si>
  <si>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</si>
  <si>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</si>
  <si>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</si>
  <si>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</si>
  <si>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</si>
  <si>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</si>
  <si>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</si>
  <si>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</si>
  <si>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</si>
  <si>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</si>
  <si>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</si>
  <si>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</si>
  <si>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</si>
  <si>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</si>
  <si>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</si>
  <si>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</si>
  <si>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</si>
  <si>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</si>
  <si>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</si>
  <si>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</si>
  <si>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</si>
  <si>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</si>
  <si>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</si>
  <si>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</si>
  <si>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</si>
  <si>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</si>
  <si>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</si>
  <si>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</si>
  <si>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</si>
  <si>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</si>
  <si>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</si>
  <si>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</si>
  <si>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</si>
  <si>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</si>
  <si>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</si>
  <si>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</si>
  <si>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</si>
  <si>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</si>
  <si>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</si>
  <si>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</si>
  <si>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</si>
  <si>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</si>
  <si>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</si>
  <si>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</si>
  <si>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</si>
  <si>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</si>
  <si>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</si>
  <si>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</si>
  <si>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</si>
  <si>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</si>
  <si>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</si>
  <si>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</si>
  <si>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</si>
  <si>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</si>
  <si>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</si>
  <si>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</si>
  <si>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</si>
  <si>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</si>
  <si>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</si>
  <si>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</si>
  <si>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</si>
  <si>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</si>
  <si>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</si>
  <si>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</si>
  <si>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</si>
  <si>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</si>
  <si>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</si>
  <si>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</si>
  <si>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</si>
  <si>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</si>
  <si>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</si>
  <si>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</si>
  <si>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</si>
  <si>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</si>
  <si>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</si>
  <si>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</si>
  <si>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</si>
  <si>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</si>
  <si>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</si>
  <si>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</si>
  <si>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</si>
  <si>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</si>
  <si>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</si>
  <si>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</si>
  <si>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</si>
  <si>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</si>
  <si>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</si>
  <si>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</si>
  <si>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</si>
  <si>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</si>
  <si>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</si>
  <si>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</si>
  <si>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</si>
  <si>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</si>
  <si>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</si>
  <si>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</si>
  <si>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</si>
  <si>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</si>
  <si>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</si>
  <si>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</si>
  <si>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</si>
  <si>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</si>
  <si>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100%</t>
  </si>
  <si>
    <t>https://www.yageo.com/en/Html/Index/environmental</t>
    <phoneticPr fontId="100" type="noConversion"/>
  </si>
  <si>
    <t xml:space="preserve">Yageo Electronics (China) Co., Ltd.      
</t>
    <phoneticPr fontId="100" type="noConversion"/>
  </si>
  <si>
    <t>No.10, Zhu Yuan Rd., Suzhou New District, Suzhou,Jiangsu Province 215011, P.R.C</t>
    <phoneticPr fontId="100" type="noConversion"/>
  </si>
  <si>
    <t>Jessie Shen</t>
    <phoneticPr fontId="100" type="noConversion"/>
  </si>
  <si>
    <t>GP1-SZ@yageo.com</t>
    <phoneticPr fontId="100" type="noConversion"/>
  </si>
  <si>
    <t>86.512.6825.5568</t>
    <phoneticPr fontId="100" type="noConversion"/>
  </si>
  <si>
    <t>Kevin Kuo</t>
    <phoneticPr fontId="100" type="noConversion"/>
  </si>
  <si>
    <t>Manager</t>
    <phoneticPr fontId="100" type="noConversion"/>
  </si>
  <si>
    <t>Kevin.Kuo@yageo.com</t>
    <phoneticPr fontId="100" type="noConversion"/>
  </si>
  <si>
    <t>Termination Tin</t>
    <phoneticPr fontId="100" type="noConversion"/>
  </si>
  <si>
    <t>CID000538</t>
    <phoneticPr fontId="100" type="noConversion"/>
  </si>
  <si>
    <t>RC….</t>
  </si>
  <si>
    <t>RC series</t>
  </si>
  <si>
    <t>RE….</t>
  </si>
  <si>
    <t>RE series</t>
  </si>
  <si>
    <t>RT….</t>
  </si>
  <si>
    <t>RT series</t>
  </si>
  <si>
    <t>RL….</t>
  </si>
  <si>
    <t>RL series</t>
  </si>
  <si>
    <t>RV….</t>
  </si>
  <si>
    <t>RV series</t>
  </si>
  <si>
    <t>YC….</t>
  </si>
  <si>
    <t>YC series</t>
  </si>
  <si>
    <t>AC….</t>
  </si>
  <si>
    <t>AC series</t>
  </si>
  <si>
    <t>AF….</t>
  </si>
  <si>
    <t>AF series</t>
  </si>
  <si>
    <t>AA….</t>
  </si>
  <si>
    <t>AA series</t>
  </si>
  <si>
    <t>PT….</t>
  </si>
  <si>
    <t>PT series</t>
  </si>
  <si>
    <t>SR….</t>
  </si>
  <si>
    <t>SR series</t>
  </si>
  <si>
    <t>TC….</t>
    <phoneticPr fontId="101"/>
  </si>
  <si>
    <t>TC series</t>
    <phoneticPr fontId="100" type="noConversion"/>
  </si>
  <si>
    <t>TR….</t>
    <phoneticPr fontId="101"/>
  </si>
  <si>
    <t>TR series</t>
    <phoneticPr fontId="100" type="noConversion"/>
  </si>
  <si>
    <t>AH….</t>
    <phoneticPr fontId="100" type="noConversion"/>
  </si>
  <si>
    <t>AH series</t>
    <phoneticPr fontId="100" type="noConversion"/>
  </si>
  <si>
    <t>AS….</t>
    <phoneticPr fontId="100" type="noConversion"/>
  </si>
  <si>
    <t>AS series</t>
    <phoneticPr fontId="100" type="noConversion"/>
  </si>
  <si>
    <t>RC….P</t>
    <phoneticPr fontId="100" type="noConversion"/>
  </si>
  <si>
    <t>RC_P  series</t>
    <phoneticPr fontId="100" type="noConversion"/>
  </si>
  <si>
    <t>RE….P</t>
    <phoneticPr fontId="100" type="noConversion"/>
  </si>
  <si>
    <t>RE_P  series</t>
    <phoneticPr fontId="100" type="noConversion"/>
  </si>
  <si>
    <t>AC….P</t>
    <phoneticPr fontId="100" type="noConversion"/>
  </si>
  <si>
    <t>AC_P series</t>
    <phoneticPr fontId="100" type="noConversion"/>
  </si>
  <si>
    <t>SR….P</t>
    <phoneticPr fontId="100" type="noConversion"/>
  </si>
  <si>
    <t>SR_P series</t>
  </si>
  <si>
    <t>RV….P</t>
    <phoneticPr fontId="100" type="noConversion"/>
  </si>
  <si>
    <t>RV_P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</si>
</sst>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vatkozás"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á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9">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yageo.com/en/Html/Index/environmenta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Kevin.Kuo@yageo.com" TargetMode="External"/><Relationship Id="rId4" Type="http://schemas.openxmlformats.org/officeDocument/2006/relationships/hyperlink" Target="mailto:GP1-SZ@yage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57" sqref="E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0"/>
      <c r="B2" s="5" t="s">
        <v>843</v>
      </c>
      <c r="C2" s="3"/>
      <c r="D2" s="175"/>
      <c r="E2" s="3"/>
      <c r="F2" s="3"/>
      <c r="G2" s="25"/>
    </row>
    <row r="3" spans="1:7">
      <c r="A3" s="300"/>
      <c r="B3" s="3" t="s">
        <v>835</v>
      </c>
      <c r="C3" s="5"/>
      <c r="D3" s="176"/>
      <c r="E3" s="3"/>
      <c r="F3" s="5"/>
      <c r="G3" s="25"/>
    </row>
    <row r="4" spans="1:7" ht="15">
      <c r="A4" s="300"/>
      <c r="B4" s="30" t="s">
        <v>845</v>
      </c>
      <c r="C4" s="6"/>
      <c r="D4" s="177"/>
      <c r="E4" s="3"/>
      <c r="F4" s="6"/>
      <c r="G4" s="25"/>
    </row>
    <row r="5" spans="1:7" ht="13.2">
      <c r="A5" s="300"/>
      <c r="B5" s="29" t="s">
        <v>1036</v>
      </c>
      <c r="C5" s="4"/>
      <c r="D5" s="178"/>
      <c r="E5" s="3"/>
      <c r="F5" s="4"/>
      <c r="G5" s="25"/>
    </row>
    <row r="6" spans="1:7">
      <c r="A6" s="300"/>
      <c r="B6" s="3"/>
      <c r="C6" s="3"/>
      <c r="D6" s="175"/>
      <c r="E6" s="3"/>
      <c r="F6" s="3"/>
      <c r="G6" s="25"/>
    </row>
    <row r="7" spans="1:7">
      <c r="A7" s="300"/>
      <c r="B7" s="3"/>
      <c r="C7" s="3"/>
      <c r="D7" s="175"/>
      <c r="E7" s="3"/>
      <c r="F7" s="3"/>
      <c r="G7" s="25"/>
    </row>
    <row r="8" spans="1:7">
      <c r="A8" s="300"/>
      <c r="B8" s="3"/>
      <c r="C8" s="3"/>
      <c r="D8" s="175"/>
      <c r="E8" s="3"/>
      <c r="F8" s="3"/>
      <c r="G8" s="25"/>
    </row>
    <row r="9" spans="1:7">
      <c r="A9" s="300"/>
      <c r="B9" s="303" t="s">
        <v>846</v>
      </c>
      <c r="C9" s="303"/>
      <c r="D9" s="303"/>
      <c r="E9" s="303"/>
      <c r="F9" s="303"/>
      <c r="G9" s="25"/>
    </row>
    <row r="10" spans="1:7" ht="27" customHeight="1">
      <c r="A10" s="300"/>
      <c r="B10" s="304" t="s">
        <v>438</v>
      </c>
      <c r="C10" s="304"/>
      <c r="D10" s="304"/>
      <c r="E10" s="304"/>
      <c r="F10" s="304"/>
      <c r="G10" s="25"/>
    </row>
    <row r="11" spans="1:7" ht="27" customHeight="1">
      <c r="A11" s="300"/>
      <c r="B11" s="305"/>
      <c r="C11" s="305"/>
      <c r="D11" s="305"/>
      <c r="E11" s="305"/>
      <c r="F11" s="305"/>
      <c r="G11" s="25"/>
    </row>
    <row r="12" spans="1:7">
      <c r="A12" s="300"/>
      <c r="B12" s="31" t="s">
        <v>844</v>
      </c>
      <c r="C12" s="32" t="s">
        <v>847</v>
      </c>
      <c r="D12" s="179" t="s">
        <v>848</v>
      </c>
      <c r="E12" s="32" t="s">
        <v>612</v>
      </c>
      <c r="F12" s="32" t="s">
        <v>613</v>
      </c>
      <c r="G12" s="25"/>
    </row>
    <row r="13" spans="1:7" ht="20.399999999999999">
      <c r="A13" s="300"/>
      <c r="B13" s="2">
        <v>1</v>
      </c>
      <c r="C13" s="27" t="s">
        <v>1084</v>
      </c>
      <c r="D13" s="28" t="s">
        <v>872</v>
      </c>
      <c r="E13" s="163" t="s">
        <v>849</v>
      </c>
      <c r="F13" s="163"/>
      <c r="G13" s="25"/>
    </row>
    <row r="14" spans="1:7" ht="30.6">
      <c r="A14" s="300"/>
      <c r="B14" s="2">
        <v>2</v>
      </c>
      <c r="C14" s="27" t="s">
        <v>1084</v>
      </c>
      <c r="D14" s="28" t="s">
        <v>1021</v>
      </c>
      <c r="E14" s="163" t="s">
        <v>530</v>
      </c>
      <c r="F14" s="163" t="s">
        <v>531</v>
      </c>
      <c r="G14" s="25"/>
    </row>
    <row r="15" spans="1:7" ht="89.1" customHeight="1">
      <c r="A15" s="300"/>
      <c r="B15" s="306">
        <v>2.0099999999999998</v>
      </c>
      <c r="C15" s="297" t="s">
        <v>1084</v>
      </c>
      <c r="D15" s="309" t="s">
        <v>2246</v>
      </c>
      <c r="E15" s="164" t="s">
        <v>614</v>
      </c>
      <c r="F15" s="164" t="s">
        <v>617</v>
      </c>
      <c r="G15" s="25"/>
    </row>
    <row r="16" spans="1:7" ht="99" customHeight="1">
      <c r="A16" s="300"/>
      <c r="B16" s="307"/>
      <c r="C16" s="298"/>
      <c r="D16" s="310"/>
      <c r="E16" s="165"/>
      <c r="F16" s="165" t="s">
        <v>615</v>
      </c>
      <c r="G16" s="25"/>
    </row>
    <row r="17" spans="1:7" ht="63" customHeight="1">
      <c r="A17" s="300"/>
      <c r="B17" s="308"/>
      <c r="C17" s="299"/>
      <c r="D17" s="311"/>
      <c r="E17" s="27"/>
      <c r="F17" s="27" t="s">
        <v>616</v>
      </c>
      <c r="G17" s="25"/>
    </row>
    <row r="18" spans="1:7" ht="117" customHeight="1">
      <c r="A18" s="300"/>
      <c r="B18" s="306">
        <v>2.02</v>
      </c>
      <c r="C18" s="297" t="s">
        <v>1084</v>
      </c>
      <c r="D18" s="309" t="s">
        <v>2247</v>
      </c>
      <c r="E18" s="164" t="s">
        <v>439</v>
      </c>
      <c r="F18" s="164" t="s">
        <v>525</v>
      </c>
      <c r="G18" s="25"/>
    </row>
    <row r="19" spans="1:7" ht="71.099999999999994" customHeight="1">
      <c r="A19" s="300"/>
      <c r="B19" s="307"/>
      <c r="C19" s="298"/>
      <c r="D19" s="310"/>
      <c r="E19" s="165" t="s">
        <v>529</v>
      </c>
      <c r="F19" s="165" t="s">
        <v>440</v>
      </c>
      <c r="G19" s="25"/>
    </row>
    <row r="20" spans="1:7" ht="90.75" customHeight="1">
      <c r="A20" s="300"/>
      <c r="B20" s="307"/>
      <c r="C20" s="298"/>
      <c r="D20" s="310"/>
      <c r="E20" s="165"/>
      <c r="F20" s="165" t="s">
        <v>619</v>
      </c>
      <c r="G20" s="25"/>
    </row>
    <row r="21" spans="1:7" ht="74.25" customHeight="1">
      <c r="A21" s="300"/>
      <c r="B21" s="308"/>
      <c r="C21" s="299"/>
      <c r="D21" s="311"/>
      <c r="E21" s="27"/>
      <c r="F21" s="27" t="s">
        <v>618</v>
      </c>
      <c r="G21" s="25"/>
    </row>
    <row r="22" spans="1:7" ht="90" customHeight="1">
      <c r="A22" s="300"/>
      <c r="B22" s="315">
        <v>2.0299999999999998</v>
      </c>
      <c r="C22" s="315" t="s">
        <v>818</v>
      </c>
      <c r="D22" s="294" t="s">
        <v>2248</v>
      </c>
      <c r="E22" s="297" t="s">
        <v>437</v>
      </c>
      <c r="F22" s="164" t="s">
        <v>460</v>
      </c>
      <c r="G22" s="25"/>
    </row>
    <row r="23" spans="1:7" ht="109.5" customHeight="1">
      <c r="A23" s="300"/>
      <c r="B23" s="316"/>
      <c r="C23" s="316"/>
      <c r="D23" s="295"/>
      <c r="E23" s="298"/>
      <c r="F23" s="165" t="s">
        <v>819</v>
      </c>
      <c r="G23" s="25"/>
    </row>
    <row r="24" spans="1:7" ht="74.25" customHeight="1">
      <c r="A24" s="300"/>
      <c r="B24" s="317"/>
      <c r="C24" s="317"/>
      <c r="D24" s="296"/>
      <c r="E24" s="299"/>
      <c r="F24" s="27" t="s">
        <v>436</v>
      </c>
      <c r="G24" s="25"/>
    </row>
    <row r="25" spans="1:7" ht="72" customHeight="1">
      <c r="A25" s="300"/>
      <c r="B25" s="2" t="s">
        <v>458</v>
      </c>
      <c r="C25" s="27" t="s">
        <v>459</v>
      </c>
      <c r="D25" s="28" t="s">
        <v>2249</v>
      </c>
      <c r="E25" s="27" t="s">
        <v>2244</v>
      </c>
      <c r="F25" s="27" t="s">
        <v>461</v>
      </c>
      <c r="G25" s="25"/>
    </row>
    <row r="26" spans="1:7" ht="98.1" customHeight="1">
      <c r="A26" s="300"/>
      <c r="B26" s="312">
        <v>3</v>
      </c>
      <c r="C26" s="306" t="s">
        <v>70</v>
      </c>
      <c r="D26" s="309" t="s">
        <v>2250</v>
      </c>
      <c r="E26" s="297" t="s">
        <v>0</v>
      </c>
      <c r="F26" s="164" t="s">
        <v>64</v>
      </c>
      <c r="G26" s="25"/>
    </row>
    <row r="27" spans="1:7" ht="90" customHeight="1">
      <c r="A27" s="300"/>
      <c r="B27" s="313"/>
      <c r="C27" s="307"/>
      <c r="D27" s="310"/>
      <c r="E27" s="298"/>
      <c r="F27" s="165" t="s">
        <v>59</v>
      </c>
      <c r="G27" s="25"/>
    </row>
    <row r="28" spans="1:7" ht="19.350000000000001" customHeight="1">
      <c r="A28" s="300"/>
      <c r="B28" s="313"/>
      <c r="C28" s="307"/>
      <c r="D28" s="310"/>
      <c r="E28" s="298"/>
      <c r="F28" s="165" t="s">
        <v>60</v>
      </c>
      <c r="G28" s="25"/>
    </row>
    <row r="29" spans="1:7" ht="74.7" customHeight="1">
      <c r="A29" s="300"/>
      <c r="B29" s="313"/>
      <c r="C29" s="307"/>
      <c r="D29" s="310"/>
      <c r="E29" s="298"/>
      <c r="F29" s="165" t="s">
        <v>61</v>
      </c>
      <c r="G29" s="25"/>
    </row>
    <row r="30" spans="1:7" ht="62.7" customHeight="1">
      <c r="A30" s="300"/>
      <c r="B30" s="313"/>
      <c r="C30" s="307"/>
      <c r="D30" s="310"/>
      <c r="E30" s="298"/>
      <c r="F30" s="165" t="s">
        <v>62</v>
      </c>
      <c r="G30" s="25"/>
    </row>
    <row r="31" spans="1:7" ht="81" customHeight="1">
      <c r="A31" s="300"/>
      <c r="B31" s="313"/>
      <c r="C31" s="307"/>
      <c r="D31" s="310"/>
      <c r="E31" s="298"/>
      <c r="F31" s="165" t="s">
        <v>63</v>
      </c>
      <c r="G31" s="25"/>
    </row>
    <row r="32" spans="1:7" ht="48.75" customHeight="1">
      <c r="A32" s="300"/>
      <c r="B32" s="313"/>
      <c r="C32" s="307"/>
      <c r="D32" s="310"/>
      <c r="E32" s="298"/>
      <c r="F32" s="165" t="s">
        <v>66</v>
      </c>
      <c r="G32" s="25"/>
    </row>
    <row r="33" spans="1:7" ht="98.7" customHeight="1">
      <c r="A33" s="300"/>
      <c r="B33" s="313"/>
      <c r="C33" s="307"/>
      <c r="D33" s="310"/>
      <c r="E33" s="298"/>
      <c r="F33" s="165" t="s">
        <v>65</v>
      </c>
      <c r="G33" s="25"/>
    </row>
    <row r="34" spans="1:7" ht="89.1" customHeight="1">
      <c r="A34" s="300"/>
      <c r="B34" s="313"/>
      <c r="C34" s="307"/>
      <c r="D34" s="310"/>
      <c r="E34" s="298"/>
      <c r="F34" s="165" t="s">
        <v>67</v>
      </c>
      <c r="G34" s="25"/>
    </row>
    <row r="35" spans="1:7" ht="29.1" customHeight="1">
      <c r="A35" s="300"/>
      <c r="B35" s="313"/>
      <c r="C35" s="307"/>
      <c r="D35" s="310"/>
      <c r="E35" s="298"/>
      <c r="F35" s="165" t="s">
        <v>68</v>
      </c>
      <c r="G35" s="25"/>
    </row>
    <row r="36" spans="1:7" ht="112.2">
      <c r="A36" s="300"/>
      <c r="B36" s="314"/>
      <c r="C36" s="308"/>
      <c r="D36" s="311"/>
      <c r="E36" s="299"/>
      <c r="F36" s="166" t="s">
        <v>69</v>
      </c>
      <c r="G36" s="25"/>
    </row>
    <row r="37" spans="1:7" ht="102">
      <c r="A37" s="300"/>
      <c r="B37" s="141">
        <v>3.01</v>
      </c>
      <c r="C37" s="142" t="s">
        <v>70</v>
      </c>
      <c r="D37" s="28" t="s">
        <v>2251</v>
      </c>
      <c r="E37" s="167" t="s">
        <v>1323</v>
      </c>
      <c r="F37" s="168" t="s">
        <v>1427</v>
      </c>
      <c r="G37" s="25"/>
    </row>
    <row r="38" spans="1:7" ht="81.599999999999994">
      <c r="A38" s="300"/>
      <c r="B38" s="141">
        <v>3.02</v>
      </c>
      <c r="C38" s="142" t="s">
        <v>1356</v>
      </c>
      <c r="D38" s="28" t="s">
        <v>2252</v>
      </c>
      <c r="E38" s="167" t="s">
        <v>1371</v>
      </c>
      <c r="F38" s="168" t="s">
        <v>1428</v>
      </c>
      <c r="G38" s="25"/>
    </row>
    <row r="39" spans="1:7" ht="81.599999999999994">
      <c r="A39" s="300"/>
      <c r="B39" s="150">
        <v>4</v>
      </c>
      <c r="C39" s="149" t="s">
        <v>1524</v>
      </c>
      <c r="D39" s="28" t="s">
        <v>2253</v>
      </c>
      <c r="E39" s="27" t="s">
        <v>2198</v>
      </c>
      <c r="F39" s="27" t="s">
        <v>1525</v>
      </c>
      <c r="G39" s="25"/>
    </row>
    <row r="40" spans="1:7" ht="40.799999999999997">
      <c r="A40" s="300"/>
      <c r="B40" s="141">
        <v>4.01</v>
      </c>
      <c r="C40" s="149" t="s">
        <v>1524</v>
      </c>
      <c r="D40" s="28" t="s">
        <v>2255</v>
      </c>
      <c r="E40" s="27" t="s">
        <v>2210</v>
      </c>
      <c r="F40" s="27" t="s">
        <v>2214</v>
      </c>
      <c r="G40" s="25"/>
    </row>
    <row r="41" spans="1:7" ht="40.799999999999997">
      <c r="A41" s="300"/>
      <c r="B41" s="141" t="s">
        <v>2242</v>
      </c>
      <c r="C41" s="149" t="s">
        <v>1524</v>
      </c>
      <c r="D41" s="28" t="s">
        <v>2254</v>
      </c>
      <c r="E41" s="27" t="s">
        <v>2245</v>
      </c>
      <c r="F41" s="27" t="s">
        <v>2243</v>
      </c>
      <c r="G41" s="25"/>
    </row>
    <row r="42" spans="1:7" ht="40.799999999999997">
      <c r="A42" s="300"/>
      <c r="B42" s="141" t="s">
        <v>2276</v>
      </c>
      <c r="C42" s="149" t="s">
        <v>1524</v>
      </c>
      <c r="D42" s="28" t="s">
        <v>2281</v>
      </c>
      <c r="E42" s="27" t="s">
        <v>2244</v>
      </c>
      <c r="F42" s="27" t="s">
        <v>2277</v>
      </c>
      <c r="G42" s="25"/>
    </row>
    <row r="43" spans="1:7" ht="112.2">
      <c r="A43" s="300"/>
      <c r="B43" s="160">
        <v>4.0999999999999996</v>
      </c>
      <c r="C43" s="149" t="s">
        <v>2280</v>
      </c>
      <c r="D43" s="161">
        <v>42867</v>
      </c>
      <c r="E43" s="169" t="s">
        <v>2283</v>
      </c>
      <c r="F43" s="27" t="s">
        <v>2282</v>
      </c>
      <c r="G43" s="25"/>
    </row>
    <row r="44" spans="1:7" ht="71.400000000000006">
      <c r="A44" s="300"/>
      <c r="B44" s="160">
        <v>4.2</v>
      </c>
      <c r="C44" s="149" t="s">
        <v>2280</v>
      </c>
      <c r="D44" s="161">
        <v>42704</v>
      </c>
      <c r="E44" s="169" t="s">
        <v>2479</v>
      </c>
      <c r="F44" s="27" t="s">
        <v>2454</v>
      </c>
      <c r="G44" s="25"/>
    </row>
    <row r="45" spans="1:7" ht="132.6">
      <c r="A45" s="300"/>
      <c r="B45" s="202">
        <v>5</v>
      </c>
      <c r="C45" s="149" t="s">
        <v>2280</v>
      </c>
      <c r="D45" s="161">
        <v>42867</v>
      </c>
      <c r="E45" s="169" t="s">
        <v>12705</v>
      </c>
      <c r="F45" s="27" t="s">
        <v>12427</v>
      </c>
      <c r="G45" s="25"/>
    </row>
    <row r="46" spans="1:7" ht="30.6">
      <c r="A46" s="300"/>
      <c r="B46" s="160">
        <v>5.01</v>
      </c>
      <c r="C46" s="149" t="s">
        <v>2280</v>
      </c>
      <c r="D46" s="161">
        <v>42907</v>
      </c>
      <c r="E46" s="169" t="s">
        <v>15521</v>
      </c>
      <c r="F46" s="27" t="s">
        <v>12427</v>
      </c>
      <c r="G46" s="25"/>
    </row>
    <row r="47" spans="1:7" ht="61.2">
      <c r="A47" s="300"/>
      <c r="B47" s="160">
        <v>5.0999999999999996</v>
      </c>
      <c r="C47" s="149" t="s">
        <v>2280</v>
      </c>
      <c r="D47" s="161">
        <v>43070</v>
      </c>
      <c r="E47" s="169" t="s">
        <v>12915</v>
      </c>
      <c r="F47" s="27" t="s">
        <v>12916</v>
      </c>
      <c r="G47" s="25"/>
    </row>
    <row r="48" spans="1:7" ht="51">
      <c r="A48" s="300"/>
      <c r="B48" s="160">
        <v>5.1100000000000003</v>
      </c>
      <c r="C48" s="149" t="s">
        <v>13152</v>
      </c>
      <c r="D48" s="161">
        <v>43217</v>
      </c>
      <c r="E48" s="169" t="s">
        <v>13278</v>
      </c>
      <c r="F48" s="27" t="s">
        <v>13186</v>
      </c>
      <c r="G48" s="25"/>
    </row>
    <row r="49" spans="1:7" ht="51">
      <c r="A49" s="300"/>
      <c r="B49" s="160">
        <v>5.12</v>
      </c>
      <c r="C49" s="149" t="s">
        <v>13152</v>
      </c>
      <c r="D49" s="161">
        <v>43581</v>
      </c>
      <c r="E49" s="169" t="s">
        <v>13278</v>
      </c>
      <c r="F49" s="27" t="s">
        <v>13832</v>
      </c>
      <c r="G49" s="25"/>
    </row>
    <row r="50" spans="1:7" ht="71.400000000000006">
      <c r="A50" s="300"/>
      <c r="B50" s="202">
        <v>6</v>
      </c>
      <c r="C50" s="149" t="s">
        <v>13152</v>
      </c>
      <c r="D50" s="161">
        <v>43964</v>
      </c>
      <c r="E50" s="169" t="s">
        <v>14048</v>
      </c>
      <c r="F50" s="27" t="s">
        <v>13835</v>
      </c>
      <c r="G50" s="25"/>
    </row>
    <row r="51" spans="1:7" ht="40.799999999999997">
      <c r="A51" s="300"/>
      <c r="B51" s="160">
        <v>6.01</v>
      </c>
      <c r="C51" s="149" t="s">
        <v>13152</v>
      </c>
      <c r="D51" s="161">
        <v>43970</v>
      </c>
      <c r="E51" s="169" t="s">
        <v>15522</v>
      </c>
      <c r="F51" s="169" t="s">
        <v>13835</v>
      </c>
      <c r="G51" s="25"/>
    </row>
    <row r="52" spans="1:7" ht="40.799999999999997">
      <c r="A52" s="300"/>
      <c r="B52" s="160">
        <v>6.1</v>
      </c>
      <c r="C52" s="149" t="s">
        <v>13152</v>
      </c>
      <c r="D52" s="161">
        <v>44314</v>
      </c>
      <c r="E52" s="169" t="s">
        <v>15514</v>
      </c>
      <c r="F52" s="169" t="s">
        <v>15043</v>
      </c>
      <c r="G52" s="25"/>
    </row>
    <row r="53" spans="1:7" ht="40.799999999999997">
      <c r="A53" s="300"/>
      <c r="B53" s="160">
        <v>6.2</v>
      </c>
      <c r="C53" s="149" t="s">
        <v>13152</v>
      </c>
      <c r="D53" s="161">
        <v>44678</v>
      </c>
      <c r="E53" s="169" t="s">
        <v>15514</v>
      </c>
      <c r="F53" s="169" t="s">
        <v>15513</v>
      </c>
      <c r="G53" s="25"/>
    </row>
    <row r="54" spans="1:7" ht="40.799999999999997">
      <c r="A54" s="300"/>
      <c r="B54" s="160">
        <v>6.21</v>
      </c>
      <c r="C54" s="149" t="s">
        <v>13152</v>
      </c>
      <c r="D54" s="161">
        <v>44687</v>
      </c>
      <c r="E54" s="169" t="s">
        <v>15523</v>
      </c>
      <c r="F54" s="169" t="s">
        <v>15513</v>
      </c>
      <c r="G54" s="25"/>
    </row>
    <row r="55" spans="1:7" ht="40.799999999999997">
      <c r="A55" s="300"/>
      <c r="B55" s="160">
        <v>6.22</v>
      </c>
      <c r="C55" s="149" t="s">
        <v>13152</v>
      </c>
      <c r="D55" s="275">
        <v>44692</v>
      </c>
      <c r="E55" s="169" t="s">
        <v>15522</v>
      </c>
      <c r="F55" s="169" t="s">
        <v>15513</v>
      </c>
      <c r="G55" s="25"/>
    </row>
    <row r="56" spans="1:7" ht="51">
      <c r="A56" s="300"/>
      <c r="B56" s="202">
        <v>6.3</v>
      </c>
      <c r="C56" s="149" t="s">
        <v>13152</v>
      </c>
      <c r="D56" s="275">
        <v>45051</v>
      </c>
      <c r="E56" s="169" t="s">
        <v>15790</v>
      </c>
      <c r="F56" s="169" t="s">
        <v>15571</v>
      </c>
      <c r="G56" s="25"/>
    </row>
    <row r="57" spans="1:7" ht="40.799999999999997">
      <c r="A57" s="300"/>
      <c r="B57" s="160">
        <v>6.31</v>
      </c>
      <c r="C57" s="149" t="s">
        <v>13152</v>
      </c>
      <c r="D57" s="275">
        <v>45072</v>
      </c>
      <c r="E57" s="169" t="s">
        <v>15792</v>
      </c>
      <c r="F57" s="169" t="s">
        <v>15571</v>
      </c>
      <c r="G57" s="25"/>
    </row>
    <row r="58" spans="1:7" ht="13.2" thickBot="1">
      <c r="A58" s="301"/>
      <c r="B58" s="302" t="str">
        <f ca="1">OFFSET(L!$C$1,MATCH("General"&amp;"Cpy",L!$A:$A,0)-1,SL,,)</f>
        <v>© 2023 Responsible Minerals Initiative. All rights reserved.</v>
      </c>
      <c r="C58" s="302"/>
      <c r="D58" s="302"/>
      <c r="E58" s="302"/>
      <c r="F58" s="302"/>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C3E987A-5B67-43ED-BE25-353EA5D30D55}"/>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0B789EC-CBFF-4F4E-8DB5-35DAE3306994}"/>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2"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8.6">
      <c r="A10" s="74"/>
      <c r="B10" s="63" t="str">
        <f ca="1">OFFSET(L!$C$1,MATCH("Definitions"&amp;ADDRESS(ROW(),COLUMN(),4),L!$A:$A,0)-1,SL,,)</f>
        <v>DRC</v>
      </c>
      <c r="C10" s="63" t="str">
        <f ca="1">OFFSET(L!$C$1,MATCH("Definitions"&amp;ADDRESS(ROW(),COLUMN(),4),L!$A:$A,0)-1,SL,,)</f>
        <v>Democratic Republic of Congo</v>
      </c>
      <c r="D10" s="322"/>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2"/>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6.2">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6.2">
      <c r="A32" s="74"/>
      <c r="B32" s="321" t="str">
        <f ca="1">OFFSET(L!$C$1,MATCH("General"&amp;"Cpy",L!$A:$A,0)-1,SL,,)</f>
        <v>© 2023 Responsible Minerals Initiative. All rights reserved.</v>
      </c>
      <c r="C32" s="321"/>
      <c r="D32" s="322"/>
      <c r="E32" s="100"/>
    </row>
    <row r="33" spans="1:4" ht="13.2" thickBot="1">
      <c r="A33" s="75"/>
      <c r="B33" s="153"/>
      <c r="C33" s="153"/>
      <c r="D33" s="323"/>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80" zoomScaleNormal="80" zoomScalePageLayoutView="70" workbookViewId="0">
      <selection activeCell="B18" sqref="B1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8"/>
      <c r="G3" s="368"/>
      <c r="H3" s="368"/>
      <c r="I3" s="152"/>
      <c r="J3" s="138" t="s">
        <v>15794</v>
      </c>
      <c r="K3" s="36"/>
      <c r="L3" s="100"/>
      <c r="P3" s="45">
        <f>MATCH($D$3,LN,0)</f>
        <v>1</v>
      </c>
    </row>
    <row r="4" spans="1:34" ht="16.2">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61" t="s">
        <v>15797</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0" t="s">
        <v>495</v>
      </c>
      <c r="E9" s="371"/>
      <c r="F9" s="371"/>
      <c r="G9" s="37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74" t="str">
        <f ca="1">OFFSET(L!$C$1,MATCH("Declaration"&amp;ADDRESS(ROW(),COLUMN(),4)&amp;LEFT($D$9,1),L!$A:$A,0)-1,SL,,)</f>
        <v>Go to Product List tab to enter products this declaration applies to</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6.2">
      <c r="A11" s="38"/>
      <c r="B11" s="375"/>
      <c r="C11" s="122"/>
      <c r="D11" s="343" t="str">
        <f ca="1">IF(D9=Q9,OFFSET(L!$C$1,MATCH("Declaration"&amp;ADDRESS(ROW(),COLUMN(),4),L!$A:$A,0)-1,SL,,),"")</f>
        <v>Click here to enter the products this declaration applies to</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24"/>
      <c r="E12" s="325"/>
      <c r="F12" s="325"/>
      <c r="G12" s="325"/>
      <c r="H12" s="325"/>
      <c r="I12" s="325"/>
      <c r="J12" s="326"/>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24"/>
      <c r="E13" s="325"/>
      <c r="F13" s="325"/>
      <c r="G13" s="325"/>
      <c r="H13" s="325"/>
      <c r="I13" s="325"/>
      <c r="J13" s="326"/>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24" t="s">
        <v>15798</v>
      </c>
      <c r="E14" s="325"/>
      <c r="F14" s="325"/>
      <c r="G14" s="325"/>
      <c r="H14" s="325"/>
      <c r="I14" s="325"/>
      <c r="J14" s="326"/>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24" t="s">
        <v>15799</v>
      </c>
      <c r="E15" s="325"/>
      <c r="F15" s="325"/>
      <c r="G15" s="325"/>
      <c r="H15" s="325"/>
      <c r="I15" s="325"/>
      <c r="J15" s="326"/>
      <c r="K15" s="36"/>
      <c r="L15" s="115"/>
      <c r="Q15" s="3"/>
      <c r="R15" s="3"/>
      <c r="S15" s="3"/>
      <c r="T15" s="3"/>
      <c r="U15" s="3"/>
      <c r="V15" s="3"/>
      <c r="W15" s="3"/>
      <c r="X15" s="3"/>
      <c r="Y15" s="3"/>
      <c r="Z15" s="3"/>
      <c r="AA15" s="3"/>
      <c r="AB15" s="3"/>
      <c r="AC15" s="3"/>
      <c r="AD15" s="3"/>
      <c r="AE15" s="3"/>
      <c r="AF15" s="3"/>
      <c r="AG15" s="3"/>
      <c r="AH15" s="3"/>
    </row>
    <row r="16" spans="1:34" ht="16.5" customHeight="1">
      <c r="A16" s="38"/>
      <c r="B16" s="40" t="str">
        <f ca="1">OFFSET(L!$C$1,MATCH("Declaration"&amp;ADDRESS(ROW(),COLUMN(),4),L!$A:$A,0)-1,SL,,)</f>
        <v>Email – Contact (*):</v>
      </c>
      <c r="C16" s="77"/>
      <c r="D16" s="376" t="s">
        <v>15800</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24" t="s">
        <v>15801</v>
      </c>
      <c r="E17" s="325"/>
      <c r="F17" s="325"/>
      <c r="G17" s="325"/>
      <c r="H17" s="325"/>
      <c r="I17" s="325"/>
      <c r="J17" s="326"/>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4" t="s">
        <v>15802</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24" t="s">
        <v>15803</v>
      </c>
      <c r="E19" s="325"/>
      <c r="F19" s="325"/>
      <c r="G19" s="325"/>
      <c r="H19" s="325"/>
      <c r="I19" s="325"/>
      <c r="J19" s="326"/>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6" t="s">
        <v>15804</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4" t="s">
        <v>15801</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9">
        <v>45077</v>
      </c>
      <c r="E22" s="38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1"/>
      <c r="E23" s="35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7" t="s">
        <v>489</v>
      </c>
      <c r="E26" s="328"/>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7" t="s">
        <v>488</v>
      </c>
      <c r="E27" s="328"/>
      <c r="F27" s="12"/>
      <c r="G27" s="329" t="s">
        <v>15805</v>
      </c>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7" t="s">
        <v>489</v>
      </c>
      <c r="E28" s="328"/>
      <c r="F28" s="12"/>
      <c r="G28" s="329"/>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7" t="s">
        <v>489</v>
      </c>
      <c r="E29" s="328"/>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6"/>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7" t="s">
        <v>488</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7"/>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7"/>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7"/>
      <c r="E38" s="328"/>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7" t="s">
        <v>489</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7"/>
      <c r="E40" s="328"/>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7"/>
      <c r="E41" s="328"/>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489</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7"/>
      <c r="E46" s="328"/>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7"/>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7" t="s">
        <v>489</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7"/>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7"/>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8"/>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8" t="s">
        <v>15795</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8"/>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8"/>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6"/>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7" t="s">
        <v>488</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7"/>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7"/>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7"/>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7" t="s">
        <v>488</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7"/>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7"/>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7" t="s">
        <v>488</v>
      </c>
      <c r="E75" s="328"/>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488</v>
      </c>
      <c r="E77" s="328"/>
      <c r="F77" s="57"/>
      <c r="G77" s="352" t="s">
        <v>15796</v>
      </c>
      <c r="H77" s="353"/>
      <c r="I77" s="353"/>
      <c r="J77" s="354"/>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488</v>
      </c>
      <c r="E79" s="328"/>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488</v>
      </c>
      <c r="E81" s="328"/>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14982</v>
      </c>
      <c r="E83" s="328"/>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488</v>
      </c>
      <c r="E85" s="341"/>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488</v>
      </c>
      <c r="E87" s="328"/>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7" t="s">
        <v>489</v>
      </c>
      <c r="E89" s="328"/>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6.8" thickBot="1">
      <c r="A91" s="337" t="str">
        <f ca="1">OFFSET(L!$C$1,MATCH("General"&amp;"Cpy",L!$A:$A,0)-1,SL,,)</f>
        <v>© 2023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8" priority="166" stopIfTrue="1">
      <formula>IF($D$22="",TRUE)</formula>
    </cfRule>
  </conditionalFormatting>
  <conditionalFormatting sqref="D26:E29">
    <cfRule type="expression" dxfId="77" priority="144" stopIfTrue="1">
      <formula>IF($D$26="",TRUE)</formula>
    </cfRule>
  </conditionalFormatting>
  <conditionalFormatting sqref="D32:E32">
    <cfRule type="expression" dxfId="76" priority="62" stopIfTrue="1">
      <formula>IF(AND(OR($D$26="Yes",$D$26=""),$D$32=""),1,0)</formula>
    </cfRule>
    <cfRule type="expression" dxfId="75" priority="149" stopIfTrue="1">
      <formula>$P$26=""</formula>
    </cfRule>
  </conditionalFormatting>
  <conditionalFormatting sqref="D33:E33">
    <cfRule type="expression" dxfId="74" priority="50" stopIfTrue="1">
      <formula>$P$27=""</formula>
    </cfRule>
    <cfRule type="expression" dxfId="73" priority="49" stopIfTrue="1">
      <formula>IF(AND(OR($D$27="Yes",$D$27=""),$D$33=""),1,0)</formula>
    </cfRule>
  </conditionalFormatting>
  <conditionalFormatting sqref="D34:E34">
    <cfRule type="expression" dxfId="72" priority="8" stopIfTrue="1">
      <formula>IF(AND(OR($D$28="Yes",$D$28=""),$D$34=""),1,0)</formula>
    </cfRule>
    <cfRule type="expression" dxfId="71" priority="9" stopIfTrue="1">
      <formula>$P$28=""</formula>
    </cfRule>
  </conditionalFormatting>
  <conditionalFormatting sqref="D35:E35">
    <cfRule type="expression" dxfId="70" priority="46" stopIfTrue="1">
      <formula>IF(AND(OR($D$29="Yes",$D$29=""),$D$35=""),1,0)</formula>
    </cfRule>
    <cfRule type="expression" dxfId="69" priority="170" stopIfTrue="1">
      <formula>$P$29=""</formula>
    </cfRule>
  </conditionalFormatting>
  <conditionalFormatting sqref="D38:E38 D44:E44 D50:E50 D56:E56 D62:E62 D68:E68">
    <cfRule type="expression" dxfId="68" priority="25" stopIfTrue="1">
      <formula>$P$26=""</formula>
    </cfRule>
    <cfRule type="expression" dxfId="67" priority="26" stopIfTrue="1">
      <formula>$P$32=""</formula>
    </cfRule>
  </conditionalFormatting>
  <conditionalFormatting sqref="D38:E38">
    <cfRule type="expression" dxfId="66" priority="61" stopIfTrue="1">
      <formula>IF(AND(OR($D$26="Yes",$D$26=""),OR($D$32="Yes",$D$32=""),D38=""),1,0)</formula>
    </cfRule>
  </conditionalFormatting>
  <conditionalFormatting sqref="D39:E39 D45:E45 D51:E51 D57:E57 D63:E63 D69:E69">
    <cfRule type="expression" dxfId="65" priority="19" stopIfTrue="1">
      <formula>$P$33=""</formula>
    </cfRule>
    <cfRule type="expression" dxfId="64" priority="20" stopIfTrue="1">
      <formula>$P$39=""</formula>
    </cfRule>
  </conditionalFormatting>
  <conditionalFormatting sqref="D39:E39">
    <cfRule type="expression" dxfId="63" priority="57" stopIfTrue="1">
      <formula>IF(AND(OR($D$27="Yes",$D$27=""),OR($D$33="Yes",$D$33=""),D39=""),1,0)</formula>
    </cfRule>
  </conditionalFormatting>
  <conditionalFormatting sqref="D40:E40 D46:E46 D52:E52 D58:E58 D64:E64 D70:E70">
    <cfRule type="expression" dxfId="62" priority="14" stopIfTrue="1">
      <formula>$P$28=""</formula>
    </cfRule>
    <cfRule type="expression" dxfId="61" priority="15" stopIfTrue="1">
      <formula>$P$34=""</formula>
    </cfRule>
  </conditionalFormatting>
  <conditionalFormatting sqref="D40:E40">
    <cfRule type="expression" dxfId="60" priority="56" stopIfTrue="1">
      <formula>IF(AND(OR($D$28="Yes",$D$28=""),OR($D$34="Yes",$D$34=""),D40=""),1,0)</formula>
    </cfRule>
  </conditionalFormatting>
  <conditionalFormatting sqref="D41:E41 D47:E47 D53:E53 D59:E59 D65:E65 D71:E71">
    <cfRule type="expression" dxfId="59" priority="10" stopIfTrue="1">
      <formula>$P$29=""</formula>
    </cfRule>
    <cfRule type="expression" dxfId="58" priority="11" stopIfTrue="1">
      <formula>$P$35=""</formula>
    </cfRule>
  </conditionalFormatting>
  <conditionalFormatting sqref="D41:E41">
    <cfRule type="expression" dxfId="57" priority="172" stopIfTrue="1">
      <formula>IF(AND(OR($D$29="Yes",$D$29=""),OR($D$35="Yes",$D$35=""),D41=""),1,0)</formula>
    </cfRule>
  </conditionalFormatting>
  <conditionalFormatting sqref="D44:E44">
    <cfRule type="expression" dxfId="56" priority="60" stopIfTrue="1">
      <formula>IF(AND(OR($D$26="Yes",$D$26=""),OR($D$32="Yes",$D$32=""),D44=""),1,0)</formula>
    </cfRule>
  </conditionalFormatting>
  <conditionalFormatting sqref="D45:E45">
    <cfRule type="expression" dxfId="55" priority="22" stopIfTrue="1">
      <formula>IF(AND(OR($D$27="Yes",$D$27=""),OR($D$33="Yes",$D$33=""),D45=""),1,0)</formula>
    </cfRule>
  </conditionalFormatting>
  <conditionalFormatting sqref="D46:E46">
    <cfRule type="expression" dxfId="54" priority="47" stopIfTrue="1">
      <formula>IF(AND(OR($D$28="Yes",$D$28=""),OR($D$34="Yes",$D$34=""),D46=""),1,0)</formula>
    </cfRule>
  </conditionalFormatting>
  <conditionalFormatting sqref="D47:E47">
    <cfRule type="expression" dxfId="53" priority="55" stopIfTrue="1">
      <formula>IF(AND(OR($D$29="Yes",$D$29=""),OR($D$35="Yes",$D$35=""),D47=""),1,0)</formula>
    </cfRule>
  </conditionalFormatting>
  <conditionalFormatting sqref="D50:E50">
    <cfRule type="expression" dxfId="52" priority="28" stopIfTrue="1">
      <formula>IF(AND(OR($D$26="Yes",$D$26=""),OR($D$32="Yes",$D$32=""),D50=""),1,0)</formula>
    </cfRule>
  </conditionalFormatting>
  <conditionalFormatting sqref="D51:E51">
    <cfRule type="expression" dxfId="51" priority="167" stopIfTrue="1">
      <formula>IF(AND(OR($D$27="Yes",$D$27=""),OR($D$33="Yes",$D$33=""),D51=""),1,0)</formula>
    </cfRule>
  </conditionalFormatting>
  <conditionalFormatting sqref="D52:E52">
    <cfRule type="expression" dxfId="50" priority="18" stopIfTrue="1">
      <formula>IF(AND(OR($D$28="Yes",$D$28=""),OR($D$34="Yes",$D$34=""),D52=""),1,0)</formula>
    </cfRule>
  </conditionalFormatting>
  <conditionalFormatting sqref="D53:E53">
    <cfRule type="expression" dxfId="49" priority="41" stopIfTrue="1">
      <formula>IF(AND(OR($D$29="Yes",$D$29=""),OR($D$35="Yes",$D$35=""),D53=""),1,0)</formula>
    </cfRule>
  </conditionalFormatting>
  <conditionalFormatting sqref="D56:E56">
    <cfRule type="expression" dxfId="48" priority="36" stopIfTrue="1">
      <formula>IF(AND(OR($D$26="Yes",$D$26=""),OR($D$32="Yes",$D$32=""),D56=""),1,0)</formula>
    </cfRule>
  </conditionalFormatting>
  <conditionalFormatting sqref="D57:E57">
    <cfRule type="expression" dxfId="47" priority="24" stopIfTrue="1">
      <formula>IF(AND(OR($D$27="Yes",$D$27=""),OR($D$33="Yes",$D$33=""),D57=""),1,0)</formula>
    </cfRule>
  </conditionalFormatting>
  <conditionalFormatting sqref="D58:E58">
    <cfRule type="expression" dxfId="46" priority="17" stopIfTrue="1">
      <formula>IF(AND(OR($D$28="Yes",$D$28=""),OR($D$34="Yes",$D$34=""),D58=""),1,0)</formula>
    </cfRule>
  </conditionalFormatting>
  <conditionalFormatting sqref="D59:E59">
    <cfRule type="expression" dxfId="45" priority="13" stopIfTrue="1">
      <formula>IF(AND(OR($D$29="Yes",$D$29=""),OR($D$35="Yes",$D$35=""),D59=""),1,0)</formula>
    </cfRule>
  </conditionalFormatting>
  <conditionalFormatting sqref="D62:E62">
    <cfRule type="expression" dxfId="44" priority="35" stopIfTrue="1">
      <formula>IF(AND(OR($D$26="Yes",$D$26=""),OR($D$32="Yes",$D$32=""),D62=""),1,0)</formula>
    </cfRule>
  </conditionalFormatting>
  <conditionalFormatting sqref="D63:E63">
    <cfRule type="expression" dxfId="43" priority="21" stopIfTrue="1">
      <formula>IF(AND(OR($D$27="Yes",$D$27=""),OR($D$33="Yes",$D$33=""),D63=""),1,0)</formula>
    </cfRule>
  </conditionalFormatting>
  <conditionalFormatting sqref="D64:E64">
    <cfRule type="expression" dxfId="42" priority="16" stopIfTrue="1">
      <formula>IF(AND(OR($D$28="Yes",$D$28=""),OR($D$34="Yes",$D$34=""),D64=""),1,0)</formula>
    </cfRule>
  </conditionalFormatting>
  <conditionalFormatting sqref="D65:E65">
    <cfRule type="expression" dxfId="41" priority="12" stopIfTrue="1">
      <formula>IF(AND(OR($D$29="Yes",$D$29=""),OR($D$35="Yes",$D$35=""),D65=""),1,0)</formula>
    </cfRule>
  </conditionalFormatting>
  <conditionalFormatting sqref="D68:E68">
    <cfRule type="expression" dxfId="40" priority="27" stopIfTrue="1">
      <formula>IF(AND(OR($D$26="Yes",$D$26=""),OR($D$32="Yes",$D$32=""),D68=""),1,0)</formula>
    </cfRule>
  </conditionalFormatting>
  <conditionalFormatting sqref="D69:E69">
    <cfRule type="expression" dxfId="39" priority="23" stopIfTrue="1">
      <formula>IF(AND(OR($D$27="Yes",$D$27=""),OR($D$33="Yes",$D$33=""),D69=""),1,0)</formula>
    </cfRule>
  </conditionalFormatting>
  <conditionalFormatting sqref="D70:E70">
    <cfRule type="expression" dxfId="38" priority="169" stopIfTrue="1">
      <formula>IF(AND(OR($D$28="Yes",$D$28=""),OR($D$34="Yes",$D$34=""),D70=""),1,0)</formula>
    </cfRule>
  </conditionalFormatting>
  <conditionalFormatting sqref="D71:E71">
    <cfRule type="expression" dxfId="37" priority="171" stopIfTrue="1">
      <formula>IF(AND(OR($D$29="Yes",$D$29=""),OR($D$35="Yes",$D$35=""),D71=""),1,0)</formula>
    </cfRule>
  </conditionalFormatting>
  <conditionalFormatting sqref="D75:E75 D77:E77 D79:E79 D81:E81 D83 D85:E85 D87:E87 D89:E89">
    <cfRule type="expression" dxfId="36" priority="92" stopIfTrue="1">
      <formula>AND(OR($D$26="No",AND($D$26="Yes",$D$32="No")),OR($D$27="No",AND($D$27="Yes",$D$33="No")),OR($D$28="No",AND($D$28="Yes",$D$34="No")),OR($D$29="No",AND($D$29="Yes",$D$35="No")))</formula>
    </cfRule>
    <cfRule type="expression" dxfId="35" priority="93" stopIfTrue="1">
      <formula>IF(D75="",TRUE)</formula>
    </cfRule>
  </conditionalFormatting>
  <conditionalFormatting sqref="D9:G9">
    <cfRule type="expression" dxfId="34" priority="159" stopIfTrue="1">
      <formula>IF($D$9="",TRUE)</formula>
    </cfRule>
  </conditionalFormatting>
  <conditionalFormatting sqref="D10:J10">
    <cfRule type="expression" dxfId="33" priority="173" stopIfTrue="1">
      <formula>IF(AND($D$10="",$D$9=$R$9),TRUE)</formula>
    </cfRule>
    <cfRule type="expression" dxfId="32" priority="63" stopIfTrue="1">
      <formula>IF($D$9=$Q$9,TRUE)</formula>
    </cfRule>
  </conditionalFormatting>
  <conditionalFormatting sqref="G77:J77">
    <cfRule type="expression" dxfId="31" priority="64" stopIfTrue="1">
      <formula>IF(AND($D$77="Yes",$G$77=""),TRUE)</formula>
    </cfRule>
  </conditionalFormatting>
  <conditionalFormatting sqref="G85:J85">
    <cfRule type="expression" dxfId="30" priority="54" stopIfTrue="1">
      <formula>IF(AND($D$85="Yes, using other format (describe)",$G$85=""),TRUE)</formula>
    </cfRule>
  </conditionalFormatting>
  <conditionalFormatting sqref="D8:J8">
    <cfRule type="expression" dxfId="29" priority="7" stopIfTrue="1">
      <formula>IF($D$8="",TRUE)</formula>
    </cfRule>
  </conditionalFormatting>
  <conditionalFormatting sqref="D15:J15">
    <cfRule type="expression" dxfId="28" priority="6" stopIfTrue="1">
      <formula>IF($D$15="",TRUE)</formula>
    </cfRule>
  </conditionalFormatting>
  <conditionalFormatting sqref="D16:J16">
    <cfRule type="expression" dxfId="27" priority="3" stopIfTrue="1">
      <formula>IF($D$16="",TRUE)</formula>
    </cfRule>
  </conditionalFormatting>
  <conditionalFormatting sqref="D17:J17">
    <cfRule type="expression" dxfId="26" priority="4" stopIfTrue="1">
      <formula>IF($D$17="",TRUE)</formula>
    </cfRule>
  </conditionalFormatting>
  <conditionalFormatting sqref="D18:J18">
    <cfRule type="expression" dxfId="25" priority="5" stopIfTrue="1">
      <formula>IF($D$18="",TRUE)</formula>
    </cfRule>
  </conditionalFormatting>
  <conditionalFormatting sqref="D20:J20">
    <cfRule type="expression" dxfId="24" priority="2" stopIfTrue="1">
      <formula>IF($D$20="",TRUE)</formula>
    </cfRule>
  </conditionalFormatting>
  <conditionalFormatting sqref="D21:J21">
    <cfRule type="expression" dxfId="23" priority="1" stopIfTrue="1">
      <formula>IF($D$17="",TRUE)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3827C4B-4569-4E37-B03B-5FD7CAD88DA2}"/>
    <hyperlink ref="D16" r:id="rId4" xr:uid="{CFA1285C-8D57-4204-A4A6-261D84C2B4F3}"/>
    <hyperlink ref="D20" r:id="rId5" xr:uid="{3F4B6EB0-A84E-426F-A5DF-AA7D91F6EEC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90" zoomScaleNormal="90" zoomScalePageLayoutView="55" workbookViewId="0">
      <selection activeCell="A7" sqref="A7"/>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1" customFormat="1" ht="173.4"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2023 Responsible Minerals Initiative. All rights reserved.</v>
      </c>
      <c r="H3" s="385"/>
      <c r="I3" s="386"/>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771</v>
      </c>
      <c r="B5" s="182" t="s">
        <v>1126</v>
      </c>
      <c r="C5" s="186" t="s">
        <v>817</v>
      </c>
      <c r="D5" s="230" t="s">
        <v>817</v>
      </c>
      <c r="E5" s="182" t="s">
        <v>1111</v>
      </c>
      <c r="F5" s="182" t="s">
        <v>771</v>
      </c>
      <c r="G5" s="182" t="s">
        <v>13240</v>
      </c>
      <c r="H5" s="183"/>
      <c r="I5" s="184" t="s">
        <v>1780</v>
      </c>
      <c r="J5" s="184" t="s">
        <v>8688</v>
      </c>
      <c r="K5" s="224"/>
      <c r="L5" s="224"/>
      <c r="M5" s="224"/>
      <c r="N5" s="224"/>
      <c r="O5" s="224"/>
      <c r="P5" s="185"/>
      <c r="Q5" s="225"/>
      <c r="R5" s="182" t="str">
        <f ca="1">IF(ISERROR($V5),"",OFFSET('Smelter Look-up'!$C$4,$V5-4,0)&amp;"")</f>
        <v>Malaysia Smelting Corporation (MSC)</v>
      </c>
      <c r="S5" s="181" t="str">
        <f t="shared" ref="S5" ca="1" si="0">IF(B5="","",IF(ISERROR(MATCH($E5,CL,0)),"Unknown",INDIRECT("'C'!$A$"&amp;MATCH($E5,CL,0)+1)))</f>
        <v>MY</v>
      </c>
      <c r="T5" s="181" t="str">
        <f ca="1">IF(B5="","",IF(ISERROR(MATCH($J5,SorP!$B$1:$B$6279,0)),"",INDIRECT("'SorP'!$A$"&amp;MATCH($S5&amp;$J5,SorP!C:C,0))))</f>
        <v>MY-07</v>
      </c>
      <c r="U5" s="201"/>
      <c r="V5" s="226">
        <f>IF(C5="",NA(),IF(OR(C5="Smelter not listed",C5="Smelter not yet identified"),MATCH($B5&amp;$D5,'Smelter Look-up'!$J:$J,0),MATCH($B5&amp;$C5,'Smelter Look-up'!$J:$J,0)))</f>
        <v>458</v>
      </c>
      <c r="X5" s="227">
        <f t="shared" ref="X5" si="1">IF(AND(C5="Smelter not listed",OR(LEN(D5)=0,LEN(E5)=0)),1,0)</f>
        <v>0</v>
      </c>
      <c r="AB5" s="228" t="str">
        <f t="shared" ref="AB5" si="2">B5&amp;C5</f>
        <v>TinMalaysia Smelting Corporation (MSC)</v>
      </c>
    </row>
    <row r="6" spans="1:34" s="227" customFormat="1" ht="19.95" customHeight="1">
      <c r="A6" s="262" t="s">
        <v>15806</v>
      </c>
      <c r="B6" s="182" t="str">
        <f ca="1">IF(LEN(A6)=0,"",INDEX('Smelter Look-up'!$A:$A,MATCH($A6,'Smelter Look-up'!$E:$E,0)))</f>
        <v>Tin</v>
      </c>
      <c r="C6" s="186" t="str">
        <f ca="1">IF(LEN(A6)=0,"",INDEX('Smelter Look-up'!$C:$C,MATCH($A6,'Smelter Look-up'!$E:$E,0)))</f>
        <v>Gejiu Non-Ferrous Metal Processing Co., Ltd.</v>
      </c>
      <c r="D6" s="186" t="s">
        <v>2144</v>
      </c>
      <c r="E6" s="182" t="str">
        <f ca="1">IF(ISERROR($V6),"",OFFSET('Smelter Look-up'!$D$4,$V6-4,0)&amp;"")</f>
        <v>CHINA</v>
      </c>
      <c r="F6" s="182" t="str">
        <f ca="1">IF(ISERROR($V6),"",OFFSET('Smelter Look-up'!$E$4,$V6-4,0))</f>
        <v>CID000538</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Gejiu Non-Ferrous Metal Processing Co., Ltd.</v>
      </c>
      <c r="S6" s="181" t="str">
        <f t="shared" ref="S6:S37" ca="1" si="3">IF(B6="","",IF(ISERROR(MATCH($E6,CL,0)),"Unknown",INDIRECT("'C'!$A$"&amp;MATCH($E6,CL,0)+1)))</f>
        <v>CN</v>
      </c>
      <c r="T6" s="181" t="str">
        <f ca="1">IF(B6="","",IF(ISERROR(MATCH($J6,SorP!$B$1:$B$6279,0)),"",INDIRECT("'SorP'!$A$"&amp;MATCH($S6&amp;$J6,SorP!C:C,0))))</f>
        <v>CN-YN</v>
      </c>
      <c r="U6" s="201"/>
      <c r="V6" s="226">
        <f ca="1">IF(C6="",NA(),IF(OR(C6="Smelter not listed",C6="Smelter not yet identified"),MATCH($B6&amp;$D6,'Smelter Look-up'!$J:$J,0),MATCH($B6&amp;$C6,'Smelter Look-up'!$J:$J,0)))</f>
        <v>436</v>
      </c>
      <c r="X6" s="227">
        <f t="shared" ref="X6:X37" ca="1" si="4">IF(AND(C6="Smelter not listed",OR(LEN(D6)=0,LEN(E6)=0)),1,0)</f>
        <v>0</v>
      </c>
      <c r="AB6" s="228" t="str">
        <f t="shared" ref="AB6:AB37" ca="1" si="5">B6&amp;C6</f>
        <v>TinGejiu Non-Ferrous Metal Processing Co., Ltd.</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21E9D12-720A-4F1D-A3D6-D92E662DFBC2}"/>
    </customSheetView>
  </customSheetViews>
  <mergeCells count="3">
    <mergeCell ref="J2:O2"/>
    <mergeCell ref="B3:E3"/>
    <mergeCell ref="G3:I3"/>
  </mergeCells>
  <phoneticPr fontId="100" type="noConversion"/>
  <conditionalFormatting sqref="B5:B2504">
    <cfRule type="expression" dxfId="22" priority="5" stopIfTrue="1">
      <formula>IF(B5="",TRUE)</formula>
    </cfRule>
    <cfRule type="expression" dxfId="21" priority="8" stopIfTrue="1">
      <formula>IF(AND(COUNTIF(MetalSmelter,B5&amp;C5)=0,LEN(C5)&gt;0),TRUE,FALSE)</formula>
    </cfRule>
  </conditionalFormatting>
  <conditionalFormatting sqref="C5:C2504">
    <cfRule type="expression" dxfId="20" priority="3" stopIfTrue="1">
      <formula>IF(AND(B5&lt;&gt;"",C5=""),TRUE)</formula>
    </cfRule>
  </conditionalFormatting>
  <conditionalFormatting sqref="D5 D7:D2504">
    <cfRule type="expression" dxfId="19" priority="12" stopIfTrue="1">
      <formula>IF(AND(LEN($C5)&gt;0,AND($C5&lt;&gt;"Smelter Not Listed",ISBLANK($D5))),1,0)</formula>
    </cfRule>
    <cfRule type="expression" dxfId="18" priority="19" stopIfTrue="1">
      <formula>IF(AND(D5="",$C5=$X$4),TRUE)</formula>
    </cfRule>
    <cfRule type="expression" dxfId="17" priority="20" stopIfTrue="1">
      <formula>IF(FIND("!",D5),TRUE)</formula>
    </cfRule>
  </conditionalFormatting>
  <conditionalFormatting sqref="E5:E2504 R5:R2504">
    <cfRule type="expression" dxfId="16" priority="6" stopIfTrue="1">
      <formula>IF(AND(E5="",$C5=$X$4),TRUE)</formula>
    </cfRule>
    <cfRule type="expression" dxfId="15" priority="7" stopIfTrue="1">
      <formula>IF(FIND("!",E5),TRUE)</formula>
    </cfRule>
  </conditionalFormatting>
  <conditionalFormatting sqref="F5:F2504">
    <cfRule type="expression" dxfId="14" priority="4" stopIfTrue="1">
      <formula>IF(AND(LEN($A5)&gt;0,$A5&lt;&gt;$F5),TRUE,FALSE)</formula>
    </cfRule>
  </conditionalFormatting>
  <conditionalFormatting sqref="G5:G2504">
    <cfRule type="expression" dxfId="13" priority="21" stopIfTrue="1">
      <formula>IF(FIND("Enter smelter details",G5),TRUE)</formula>
    </cfRule>
  </conditionalFormatting>
  <conditionalFormatting sqref="D6">
    <cfRule type="expression" dxfId="12" priority="1" stopIfTrue="1">
      <formula>IF(AND(C6&lt;&gt;"",D6=""),TRUE)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0" zoomScaleNormal="8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Yageo Electronics (China) Co., Ltd.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Jessie Shen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GP1-SZ@yageo.com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86.512.6825.5568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Kevin Kuo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Kevin.Kuo@yageo.com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https://www.yageo.com/en/Html/Index/environmental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20" sqref="C20"/>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8" t="s">
        <v>894</v>
      </c>
      <c r="C4" s="388"/>
      <c r="D4" s="388"/>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93" t="s">
        <v>15807</v>
      </c>
      <c r="C6" s="98" t="s">
        <v>15808</v>
      </c>
      <c r="D6" s="98"/>
      <c r="E6" s="276"/>
    </row>
    <row r="7" spans="1:6" ht="15">
      <c r="A7" s="129"/>
      <c r="B7" s="293" t="s">
        <v>15809</v>
      </c>
      <c r="C7" s="98" t="s">
        <v>15810</v>
      </c>
      <c r="D7" s="98"/>
      <c r="E7" s="276"/>
    </row>
    <row r="8" spans="1:6" ht="15">
      <c r="A8" s="129"/>
      <c r="B8" s="293" t="s">
        <v>15811</v>
      </c>
      <c r="C8" s="98" t="s">
        <v>15812</v>
      </c>
      <c r="D8" s="98"/>
      <c r="E8" s="276"/>
    </row>
    <row r="9" spans="1:6" ht="15">
      <c r="A9" s="129"/>
      <c r="B9" s="293" t="s">
        <v>15813</v>
      </c>
      <c r="C9" s="98" t="s">
        <v>15814</v>
      </c>
      <c r="D9" s="98"/>
      <c r="E9" s="276"/>
    </row>
    <row r="10" spans="1:6" ht="15">
      <c r="A10" s="129"/>
      <c r="B10" s="293" t="s">
        <v>15815</v>
      </c>
      <c r="C10" s="98" t="s">
        <v>15816</v>
      </c>
      <c r="D10" s="98"/>
      <c r="E10" s="276"/>
    </row>
    <row r="11" spans="1:6" ht="15">
      <c r="A11" s="129"/>
      <c r="B11" s="293" t="s">
        <v>15817</v>
      </c>
      <c r="C11" s="98" t="s">
        <v>15818</v>
      </c>
      <c r="D11" s="98"/>
      <c r="E11" s="276"/>
    </row>
    <row r="12" spans="1:6" ht="15">
      <c r="A12" s="129"/>
      <c r="B12" s="293" t="s">
        <v>15819</v>
      </c>
      <c r="C12" s="98" t="s">
        <v>15820</v>
      </c>
      <c r="D12" s="98"/>
      <c r="E12" s="276"/>
    </row>
    <row r="13" spans="1:6" ht="15">
      <c r="A13" s="129"/>
      <c r="B13" s="293" t="s">
        <v>15821</v>
      </c>
      <c r="C13" s="98" t="s">
        <v>15822</v>
      </c>
      <c r="D13" s="98"/>
      <c r="E13" s="276"/>
    </row>
    <row r="14" spans="1:6" ht="15">
      <c r="A14" s="129"/>
      <c r="B14" s="293" t="s">
        <v>15823</v>
      </c>
      <c r="C14" s="98" t="s">
        <v>15824</v>
      </c>
      <c r="D14" s="98"/>
      <c r="E14" s="276"/>
    </row>
    <row r="15" spans="1:6" ht="15">
      <c r="A15" s="129"/>
      <c r="B15" s="293" t="s">
        <v>15825</v>
      </c>
      <c r="C15" s="98" t="s">
        <v>15826</v>
      </c>
      <c r="D15" s="98"/>
      <c r="E15" s="276"/>
    </row>
    <row r="16" spans="1:6" ht="15">
      <c r="A16" s="129"/>
      <c r="B16" s="293" t="s">
        <v>15827</v>
      </c>
      <c r="C16" s="98" t="s">
        <v>15828</v>
      </c>
      <c r="D16" s="98"/>
      <c r="E16" s="276"/>
    </row>
    <row r="17" spans="1:5" ht="15">
      <c r="A17" s="129"/>
      <c r="B17" s="293" t="s">
        <v>15829</v>
      </c>
      <c r="C17" s="98" t="s">
        <v>15830</v>
      </c>
      <c r="D17" s="98"/>
      <c r="E17" s="276"/>
    </row>
    <row r="18" spans="1:5" ht="15">
      <c r="A18" s="129"/>
      <c r="B18" s="293" t="s">
        <v>15831</v>
      </c>
      <c r="C18" s="98" t="s">
        <v>15832</v>
      </c>
      <c r="D18" s="98"/>
      <c r="E18" s="276"/>
    </row>
    <row r="19" spans="1:5" ht="15">
      <c r="A19" s="129"/>
      <c r="B19" s="293" t="s">
        <v>15833</v>
      </c>
      <c r="C19" s="98" t="s">
        <v>15834</v>
      </c>
      <c r="D19" s="98"/>
      <c r="E19" s="276"/>
    </row>
    <row r="20" spans="1:5" ht="15">
      <c r="A20" s="129"/>
      <c r="B20" s="293" t="s">
        <v>15835</v>
      </c>
      <c r="C20" s="98" t="s">
        <v>15836</v>
      </c>
      <c r="D20" s="98"/>
      <c r="E20" s="276"/>
    </row>
    <row r="21" spans="1:5" ht="15">
      <c r="A21" s="129"/>
      <c r="B21" s="293" t="s">
        <v>15837</v>
      </c>
      <c r="C21" s="98" t="s">
        <v>15838</v>
      </c>
      <c r="D21" s="98"/>
      <c r="E21" s="276"/>
    </row>
    <row r="22" spans="1:5" ht="15">
      <c r="A22" s="129"/>
      <c r="B22" s="293" t="s">
        <v>15839</v>
      </c>
      <c r="C22" s="98" t="s">
        <v>15840</v>
      </c>
      <c r="D22" s="98"/>
      <c r="E22" s="276"/>
    </row>
    <row r="23" spans="1:5" ht="15">
      <c r="A23" s="129"/>
      <c r="B23" s="293" t="s">
        <v>15841</v>
      </c>
      <c r="C23" s="98" t="s">
        <v>15842</v>
      </c>
      <c r="D23" s="98"/>
      <c r="E23" s="276"/>
    </row>
    <row r="24" spans="1:5" ht="15">
      <c r="A24" s="129"/>
      <c r="B24" s="293" t="s">
        <v>15843</v>
      </c>
      <c r="C24" s="98" t="s">
        <v>15844</v>
      </c>
      <c r="D24" s="98"/>
      <c r="E24" s="276"/>
    </row>
    <row r="25" spans="1:5" ht="15">
      <c r="A25" s="129"/>
      <c r="B25" s="293" t="s">
        <v>15845</v>
      </c>
      <c r="C25" s="98" t="s">
        <v>15846</v>
      </c>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1" t="str">
        <f ca="1">OFFSET(L!$C$1,MATCH("General"&amp;"Cpy",L!$A:$A,0)-1,SL,,)</f>
        <v>© 2023 Responsible Minerals Initiative. All rights reserved.</v>
      </c>
      <c r="C2006" s="391"/>
      <c r="D2006" s="391"/>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F3D7E37CE71043BECB264F6169B0B3" ma:contentTypeVersion="2" ma:contentTypeDescription="Create a new document." ma:contentTypeScope="" ma:versionID="286a16f7246efd6b966ab195c09f9b04">
  <xsd:schema xmlns:xsd="http://www.w3.org/2001/XMLSchema" xmlns:xs="http://www.w3.org/2001/XMLSchema" xmlns:p="http://schemas.microsoft.com/office/2006/metadata/properties" xmlns:ns2="f77cd854-28a8-49d5-a904-fd03d0814e6e" targetNamespace="http://schemas.microsoft.com/office/2006/metadata/properties" ma:root="true" ma:fieldsID="137494ee8a4b5453c010897725093407" ns2:_="">
    <xsd:import namespace="f77cd854-28a8-49d5-a904-fd03d0814e6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7cd854-28a8-49d5-a904-fd03d0814e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9817FECE-CAD6-4EC2-B134-1C4933097F23}"/>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Munkalapok</vt:lpstr>
      </vt:variant>
      <vt:variant>
        <vt:i4>11</vt:i4>
      </vt:variant>
      <vt:variant>
        <vt:lpstr>Névvel ellátott tartományok</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Declaration!Nyomtatási_cím</vt:lpstr>
      <vt:lpstr>'Product List'!Nyomtatási_cím</vt:lpstr>
      <vt:lpstr>'Smelter List'!Nyomtatási_cím</vt:lpstr>
      <vt:lpstr>Declaration!Nyomtatási_terület</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Csongor Dobronte</cp:lastModifiedBy>
  <cp:lastPrinted>2015-04-21T20:47:43Z</cp:lastPrinted>
  <dcterms:created xsi:type="dcterms:W3CDTF">2010-06-21T21:00:23Z</dcterms:created>
  <dcterms:modified xsi:type="dcterms:W3CDTF">2023-08-08T11:46:48Z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0x010100C9F3D7E37CE71043BECB264F6169B0B3</vt:lpwstr>
  </property>
  <property fmtid="{D5CDD505-2E9C-101B-9397-08002B2CF9AE}" pid="4" name="Order">
    <vt:r8>100</vt:r8>
  </property>
</Properties>
</file>